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8445"/>
  </bookViews>
  <sheets>
    <sheet name="电子模板" sheetId="2" r:id="rId1"/>
    <sheet name="纸质申报表（自动生成）" sheetId="3" r:id="rId2"/>
    <sheet name="Sheet1" sheetId="5" r:id="rId3"/>
  </sheets>
  <definedNames>
    <definedName name="_xlnm.Print_Titles" localSheetId="1">'纸质申报表（自动生成）'!$3:$3</definedName>
    <definedName name="单位驻地">Sheet1!$B$2:$B$278</definedName>
    <definedName name="省级单位">Sheet1!$B$2:$B$278</definedName>
  </definedNames>
  <calcPr calcId="144525"/>
</workbook>
</file>

<file path=xl/sharedStrings.xml><?xml version="1.0" encoding="utf-8"?>
<sst xmlns="http://schemas.openxmlformats.org/spreadsheetml/2006/main" count="553" uniqueCount="489">
  <si>
    <t>公民身份证号</t>
  </si>
  <si>
    <t>姓名</t>
  </si>
  <si>
    <t>执行工资制度</t>
  </si>
  <si>
    <t>批准退休时间（年月）</t>
  </si>
  <si>
    <t>退休时机关事业单位工作人员类别</t>
  </si>
  <si>
    <t>退休时公务员职务</t>
  </si>
  <si>
    <t>退休时公务员级别</t>
  </si>
  <si>
    <t>退休时公务员级别对应档次</t>
  </si>
  <si>
    <t>退休时领导职务标识</t>
  </si>
  <si>
    <t>退休时机关工勤人员技术等级</t>
  </si>
  <si>
    <t>退休时机关工勤人员岗位</t>
  </si>
  <si>
    <t>退休时事业单位专业技术人员岗位</t>
  </si>
  <si>
    <t>退休时事业单位专业技术人员薪级</t>
  </si>
  <si>
    <t>退休时事业单位管理人员岗位</t>
  </si>
  <si>
    <t>退休时事业单位管理人员薪级</t>
  </si>
  <si>
    <t>退休时事业单位工人岗位</t>
  </si>
  <si>
    <t>退休时事业单位工人薪级</t>
  </si>
  <si>
    <t>退休人员补贴（元/月）</t>
  </si>
  <si>
    <t>93年工改保留补贴（元/月）</t>
  </si>
  <si>
    <t>老粮贴（元/月）</t>
  </si>
  <si>
    <t>特级教师津贴（元/月）</t>
  </si>
  <si>
    <t>退休时高海拔地区折算工龄补贴（元/月）</t>
  </si>
  <si>
    <t>在警察岗位退休且连续从事警察工作岗位年限</t>
  </si>
  <si>
    <t>在海关岗位退休且连续从事海关工作岗位年限</t>
  </si>
  <si>
    <t>在特殊教育岗位退休的特殊教育累计工作年限</t>
  </si>
  <si>
    <t>是否在中小学教师、护士岗位退休</t>
  </si>
  <si>
    <t>从事中小学教师教龄（年）</t>
  </si>
  <si>
    <t>护龄（年）</t>
  </si>
  <si>
    <t>军队服务年限（年）</t>
  </si>
  <si>
    <t>退休补贴执行何地标准</t>
  </si>
  <si>
    <t>单位驻地</t>
  </si>
  <si>
    <t>手机号码</t>
  </si>
  <si>
    <t>警衔</t>
  </si>
  <si>
    <t>是否在飞行岗位退休</t>
  </si>
  <si>
    <t>水上作业区域</t>
  </si>
  <si>
    <t>是否在船（站）连续工作15年或累计工作20年以上</t>
  </si>
  <si>
    <t>船组类别</t>
  </si>
  <si>
    <t>XXXXXXXXX</t>
  </si>
  <si>
    <t>张三</t>
  </si>
  <si>
    <t>事业单位</t>
  </si>
  <si>
    <t>事业单位专业技术人员</t>
  </si>
  <si>
    <t xml:space="preserve">五级 </t>
  </si>
  <si>
    <t>43级</t>
  </si>
  <si>
    <t>否</t>
  </si>
  <si>
    <t>驻蓉</t>
  </si>
  <si>
    <t>省级单位</t>
  </si>
  <si>
    <t>机关事业单位养老保险退休“中人”待遇核定申报表</t>
  </si>
  <si>
    <t>单位名称：</t>
  </si>
  <si>
    <t>序号</t>
  </si>
  <si>
    <t>公民身份证号码</t>
  </si>
  <si>
    <t>退休时人员类别</t>
  </si>
  <si>
    <t>退休时职务/岗位/技术等级</t>
  </si>
  <si>
    <t>退休时级别/档次/薪级</t>
  </si>
  <si>
    <t>退休人员补贴</t>
  </si>
  <si>
    <t>93年工改保留补贴</t>
  </si>
  <si>
    <t>老粮贴</t>
  </si>
  <si>
    <t>特级教师津贴</t>
  </si>
  <si>
    <t>退休时高海拔地区折算工龄补贴</t>
  </si>
  <si>
    <r>
      <rPr>
        <sz val="10"/>
        <rFont val="黑体"/>
        <charset val="134"/>
      </rPr>
      <t>在警察岗位退休且连续从事警察工作岗位年限</t>
    </r>
  </si>
  <si>
    <t>是否在中小学教师、护士工作岗位退休</t>
  </si>
  <si>
    <t>中小学教龄/护龄</t>
  </si>
  <si>
    <t>军队服务年限</t>
  </si>
  <si>
    <t>合计</t>
  </si>
  <si>
    <t xml:space="preserve">    在退休“中人”待遇核定申报工作中，我单位提供的所有申报数据和资料真实、完整。单位负责人及经办人员了解有关待遇核定工作中所遵循的法律、法规、政策及相应的罚则。</t>
  </si>
  <si>
    <t xml:space="preserve">
    主管部门意见：
          （盖章）</t>
  </si>
  <si>
    <t>单位经办人：</t>
  </si>
  <si>
    <t>单位负责人：</t>
  </si>
  <si>
    <t>（公章）</t>
  </si>
  <si>
    <t>成都市市本级</t>
  </si>
  <si>
    <t>1级</t>
  </si>
  <si>
    <t>国家级正职</t>
  </si>
  <si>
    <t>自贡市市本级</t>
  </si>
  <si>
    <t>2级</t>
  </si>
  <si>
    <t>国家级副职</t>
  </si>
  <si>
    <t>攀枝花市市本级</t>
  </si>
  <si>
    <t>3级</t>
  </si>
  <si>
    <t>省部级正职</t>
  </si>
  <si>
    <t>泸州市市本级</t>
  </si>
  <si>
    <t>4级</t>
  </si>
  <si>
    <t>省部级副职</t>
  </si>
  <si>
    <t>德阳市市本级</t>
  </si>
  <si>
    <t>5级</t>
  </si>
  <si>
    <t>厅局级正职</t>
  </si>
  <si>
    <t>绵阳市市本级</t>
  </si>
  <si>
    <t>6级</t>
  </si>
  <si>
    <t>一级巡视员</t>
  </si>
  <si>
    <t>广元市市本级</t>
  </si>
  <si>
    <t>7级</t>
  </si>
  <si>
    <t>一级总监</t>
  </si>
  <si>
    <t>遂宁市市本级</t>
  </si>
  <si>
    <t>8级</t>
  </si>
  <si>
    <t>厅局级副职</t>
  </si>
  <si>
    <t>内江市市本级</t>
  </si>
  <si>
    <t>9级</t>
  </si>
  <si>
    <t>二级巡视员</t>
  </si>
  <si>
    <t>乐山市市本级</t>
  </si>
  <si>
    <t>10级</t>
  </si>
  <si>
    <t>二级总监</t>
  </si>
  <si>
    <t>南充市市本级</t>
  </si>
  <si>
    <t>11级</t>
  </si>
  <si>
    <t>督办</t>
  </si>
  <si>
    <t>眉山市市本级</t>
  </si>
  <si>
    <t>12级</t>
  </si>
  <si>
    <t>县处级正职</t>
  </si>
  <si>
    <t>宜宾市市本级</t>
  </si>
  <si>
    <t>13级</t>
  </si>
  <si>
    <t>一级调研员</t>
  </si>
  <si>
    <t>广安市市本级</t>
  </si>
  <si>
    <t>14级</t>
  </si>
  <si>
    <t>一级高级主管</t>
  </si>
  <si>
    <t>达州市市本级</t>
  </si>
  <si>
    <t>15级</t>
  </si>
  <si>
    <t>一级高级主办</t>
  </si>
  <si>
    <t>雅安市市本级</t>
  </si>
  <si>
    <t>16级</t>
  </si>
  <si>
    <t>二级调研员</t>
  </si>
  <si>
    <t>巴中市市本级</t>
  </si>
  <si>
    <t>17级</t>
  </si>
  <si>
    <t>二级高级主管</t>
  </si>
  <si>
    <t>资阳市市本级</t>
  </si>
  <si>
    <t>18级</t>
  </si>
  <si>
    <t>二级高级主办</t>
  </si>
  <si>
    <t>阿坝州州本级</t>
  </si>
  <si>
    <t>19级</t>
  </si>
  <si>
    <t>县处级副职</t>
  </si>
  <si>
    <t>甘孜州州本级</t>
  </si>
  <si>
    <t>20级</t>
  </si>
  <si>
    <t>三级调研员</t>
  </si>
  <si>
    <t>凉山州州本级</t>
  </si>
  <si>
    <t>21级</t>
  </si>
  <si>
    <t>三级高级主管</t>
  </si>
  <si>
    <t>成都市锦江区</t>
  </si>
  <si>
    <t>22级</t>
  </si>
  <si>
    <t>三级高级主办</t>
  </si>
  <si>
    <t>成都市青羊区</t>
  </si>
  <si>
    <t>23级</t>
  </si>
  <si>
    <t>四级调研员</t>
  </si>
  <si>
    <t>成都市金牛区</t>
  </si>
  <si>
    <t>24级</t>
  </si>
  <si>
    <t>四级高级主管</t>
  </si>
  <si>
    <t>成都市武侯区</t>
  </si>
  <si>
    <t>25级</t>
  </si>
  <si>
    <t>四级高级主办</t>
  </si>
  <si>
    <t>成都市成华区</t>
  </si>
  <si>
    <t>26级</t>
  </si>
  <si>
    <t>一级主任科员</t>
  </si>
  <si>
    <t>成都市龙泉驿区</t>
  </si>
  <si>
    <t>27级</t>
  </si>
  <si>
    <t>一级主管</t>
  </si>
  <si>
    <t>成都市青白江区</t>
  </si>
  <si>
    <t>28级</t>
  </si>
  <si>
    <t>一级主办</t>
  </si>
  <si>
    <t>成都市新都区</t>
  </si>
  <si>
    <t>29级</t>
  </si>
  <si>
    <t>二级主任科员</t>
  </si>
  <si>
    <t>成都市温江区</t>
  </si>
  <si>
    <t>30级</t>
  </si>
  <si>
    <t>二级主管</t>
  </si>
  <si>
    <t>成都市金堂县</t>
  </si>
  <si>
    <t>31级</t>
  </si>
  <si>
    <t>二级主办</t>
  </si>
  <si>
    <t>成都市双流区</t>
  </si>
  <si>
    <t>32级</t>
  </si>
  <si>
    <t>乡科级正职</t>
  </si>
  <si>
    <t>成都市郫县</t>
  </si>
  <si>
    <t>33级</t>
  </si>
  <si>
    <t>乡科级副职</t>
  </si>
  <si>
    <t>成都市大邑县</t>
  </si>
  <si>
    <t>34级</t>
  </si>
  <si>
    <t>三级主任科员</t>
  </si>
  <si>
    <t>成都市蒲江县</t>
  </si>
  <si>
    <t>35级</t>
  </si>
  <si>
    <t>三级主管</t>
  </si>
  <si>
    <t>成都市新津县</t>
  </si>
  <si>
    <t>36级</t>
  </si>
  <si>
    <t>三级主办</t>
  </si>
  <si>
    <t>成都市高新区</t>
  </si>
  <si>
    <t>37级</t>
  </si>
  <si>
    <t>四级主任科员</t>
  </si>
  <si>
    <t>成都市都江堰市</t>
  </si>
  <si>
    <t>38级</t>
  </si>
  <si>
    <t>四级主管</t>
  </si>
  <si>
    <t>成都市彭州市</t>
  </si>
  <si>
    <t>39级</t>
  </si>
  <si>
    <t>四级主办</t>
  </si>
  <si>
    <t>成都市邛崃市</t>
  </si>
  <si>
    <t>40级</t>
  </si>
  <si>
    <t>科员级</t>
  </si>
  <si>
    <t>成都市崇州市</t>
  </si>
  <si>
    <t>41级</t>
  </si>
  <si>
    <t>一级科员</t>
  </si>
  <si>
    <t>自贡市自流井区</t>
  </si>
  <si>
    <t>42级</t>
  </si>
  <si>
    <t>专业技术员</t>
  </si>
  <si>
    <t>自贡市贡井区</t>
  </si>
  <si>
    <t>一级行政执法员</t>
  </si>
  <si>
    <t>自贡市大安区</t>
  </si>
  <si>
    <t>44级</t>
  </si>
  <si>
    <t>二级科员</t>
  </si>
  <si>
    <t>自贡市沿滩区</t>
  </si>
  <si>
    <t>45级</t>
  </si>
  <si>
    <t>二级行政执法员</t>
  </si>
  <si>
    <t>自贡市荣县</t>
  </si>
  <si>
    <t>46级</t>
  </si>
  <si>
    <t>办事员级</t>
  </si>
  <si>
    <t>自贡市富顺县</t>
  </si>
  <si>
    <t>47级</t>
  </si>
  <si>
    <t>执法勤务一级警务专员</t>
  </si>
  <si>
    <t>攀枝花市东区</t>
  </si>
  <si>
    <t>48级</t>
  </si>
  <si>
    <t>执法勤务二级警务专员</t>
  </si>
  <si>
    <t>攀枝花市西区</t>
  </si>
  <si>
    <t>49级</t>
  </si>
  <si>
    <t>执法勤务一级高级警长</t>
  </si>
  <si>
    <t>攀枝花市仁和区</t>
  </si>
  <si>
    <t>50级</t>
  </si>
  <si>
    <t>执法勤务二级高级警长</t>
  </si>
  <si>
    <t>攀枝花市米易县</t>
  </si>
  <si>
    <t>51级</t>
  </si>
  <si>
    <t>执法勤务三级高级警长</t>
  </si>
  <si>
    <t>攀枝花市盐边县</t>
  </si>
  <si>
    <t>52级</t>
  </si>
  <si>
    <t>执法勤务四级高级警长</t>
  </si>
  <si>
    <t>泸州市江阳区</t>
  </si>
  <si>
    <t>53级</t>
  </si>
  <si>
    <t>执法勤务一级警长</t>
  </si>
  <si>
    <t>泸州市纳溪区</t>
  </si>
  <si>
    <t>54级</t>
  </si>
  <si>
    <t>执法勤务二级警长</t>
  </si>
  <si>
    <t>泸州市龙马潭区</t>
  </si>
  <si>
    <t>55级</t>
  </si>
  <si>
    <t>执法勤务三级警长</t>
  </si>
  <si>
    <t>泸州市泸县</t>
  </si>
  <si>
    <t>56级</t>
  </si>
  <si>
    <t>执法勤务四级警长</t>
  </si>
  <si>
    <t>泸州市合江县</t>
  </si>
  <si>
    <t>57级</t>
  </si>
  <si>
    <t>执法勤务一级警员</t>
  </si>
  <si>
    <t>泸州市叙永县</t>
  </si>
  <si>
    <t>58级</t>
  </si>
  <si>
    <t>执法勤务二级警员</t>
  </si>
  <si>
    <t>泸州市古蔺县</t>
  </si>
  <si>
    <t>59级</t>
  </si>
  <si>
    <t>警务技术一级总监</t>
  </si>
  <si>
    <t>德阳市旌阳区</t>
  </si>
  <si>
    <t>60级</t>
  </si>
  <si>
    <t>警务技术二级总监</t>
  </si>
  <si>
    <t>德阳市中江县</t>
  </si>
  <si>
    <t>61级</t>
  </si>
  <si>
    <t>警务技术一级主任</t>
  </si>
  <si>
    <t>德阳市罗江县</t>
  </si>
  <si>
    <t>62级</t>
  </si>
  <si>
    <t>警务技术二级主任</t>
  </si>
  <si>
    <t>德阳市广汉市</t>
  </si>
  <si>
    <t>63级</t>
  </si>
  <si>
    <t>警务技术三级主任</t>
  </si>
  <si>
    <t>德阳市什邡市</t>
  </si>
  <si>
    <t>64级</t>
  </si>
  <si>
    <t>警务技术四级主任</t>
  </si>
  <si>
    <t>德阳市绵竹市</t>
  </si>
  <si>
    <t>65级</t>
  </si>
  <si>
    <t>警务技术一级主管</t>
  </si>
  <si>
    <t>绵阳市涪城区</t>
  </si>
  <si>
    <t>66级</t>
  </si>
  <si>
    <t>警务技术二级主管</t>
  </si>
  <si>
    <t>绵阳市游仙区</t>
  </si>
  <si>
    <t>67级</t>
  </si>
  <si>
    <t>警务技术三级主管</t>
  </si>
  <si>
    <t>绵阳市三台县</t>
  </si>
  <si>
    <t>68级</t>
  </si>
  <si>
    <t>警务技术四级主管</t>
  </si>
  <si>
    <t>绵阳市盐亭县</t>
  </si>
  <si>
    <t>69级</t>
  </si>
  <si>
    <t>警务技术员</t>
  </si>
  <si>
    <t>绵阳市安州区</t>
  </si>
  <si>
    <t>70级</t>
  </si>
  <si>
    <t>试用期</t>
  </si>
  <si>
    <t>绵阳市梓潼县</t>
  </si>
  <si>
    <t>71级</t>
  </si>
  <si>
    <t>绵阳市北川县</t>
  </si>
  <si>
    <t>72级</t>
  </si>
  <si>
    <t>绵阳市平武县</t>
  </si>
  <si>
    <t>73级</t>
  </si>
  <si>
    <t>绵阳市高新区</t>
  </si>
  <si>
    <t>74级</t>
  </si>
  <si>
    <t>绵阳市江油市</t>
  </si>
  <si>
    <t>75级</t>
  </si>
  <si>
    <t>广元市利州区</t>
  </si>
  <si>
    <t>广元市昭化区</t>
  </si>
  <si>
    <t>广元市朝天区</t>
  </si>
  <si>
    <t>广元市旺苍县</t>
  </si>
  <si>
    <t>广元市青川县</t>
  </si>
  <si>
    <t>广元市剑阁县</t>
  </si>
  <si>
    <t>广元市苍溪县</t>
  </si>
  <si>
    <t>遂宁市船山区</t>
  </si>
  <si>
    <t>遂宁市安居区</t>
  </si>
  <si>
    <t>遂宁市蓬溪县</t>
  </si>
  <si>
    <t>遂宁市射洪县</t>
  </si>
  <si>
    <t>遂宁市大英县</t>
  </si>
  <si>
    <t>内江市市中区</t>
  </si>
  <si>
    <t>内江市东兴区</t>
  </si>
  <si>
    <t>内江市威远县</t>
  </si>
  <si>
    <t>内江市资中县</t>
  </si>
  <si>
    <t>内江市隆昌县</t>
  </si>
  <si>
    <t>乐山市市中区</t>
  </si>
  <si>
    <t>乐山市沙湾区</t>
  </si>
  <si>
    <t>乐山市五通桥区</t>
  </si>
  <si>
    <t>乐山市金口河区</t>
  </si>
  <si>
    <t>乐山市犍为县</t>
  </si>
  <si>
    <t>乐山市井研县</t>
  </si>
  <si>
    <t>乐山市夹江县</t>
  </si>
  <si>
    <t>乐山市沐川县</t>
  </si>
  <si>
    <t>乐山市峨边县</t>
  </si>
  <si>
    <t>乐山市马边县</t>
  </si>
  <si>
    <t>乐山市峨眉山市</t>
  </si>
  <si>
    <t>南充市顺庆区</t>
  </si>
  <si>
    <t>南充市高坪区</t>
  </si>
  <si>
    <t>南充市嘉陵区</t>
  </si>
  <si>
    <t>南充市南部县</t>
  </si>
  <si>
    <t>南充市营山县</t>
  </si>
  <si>
    <t>南充市蓬安县</t>
  </si>
  <si>
    <t>南充市仪陇县</t>
  </si>
  <si>
    <t>南充市西充县</t>
  </si>
  <si>
    <t>南充市阆中市</t>
  </si>
  <si>
    <t>眉山市东坡区</t>
  </si>
  <si>
    <t>眉山市仁寿县</t>
  </si>
  <si>
    <t>眉山市彭山县</t>
  </si>
  <si>
    <t>眉山市洪雅县</t>
  </si>
  <si>
    <t>眉山市丹棱县</t>
  </si>
  <si>
    <t>眉山市青神县</t>
  </si>
  <si>
    <t>宜宾市翠屏区</t>
  </si>
  <si>
    <t>宜宾市宜宾县</t>
  </si>
  <si>
    <t>宜宾市南溪区</t>
  </si>
  <si>
    <t>宜宾市江安县</t>
  </si>
  <si>
    <t>宜宾市长宁县</t>
  </si>
  <si>
    <t>宜宾市高县</t>
  </si>
  <si>
    <t>宜宾市珙县</t>
  </si>
  <si>
    <t>宜宾市筠连县</t>
  </si>
  <si>
    <t>宜宾市兴文县</t>
  </si>
  <si>
    <t>宜宾市屏山县</t>
  </si>
  <si>
    <t>广安市广安区</t>
  </si>
  <si>
    <t>广安市岳池县</t>
  </si>
  <si>
    <t>广安市武胜县</t>
  </si>
  <si>
    <t>广安市邻水县</t>
  </si>
  <si>
    <t>广安市华蓥市</t>
  </si>
  <si>
    <t>达州市通川区</t>
  </si>
  <si>
    <t>达州市达川区</t>
  </si>
  <si>
    <t>达州市宣汉县</t>
  </si>
  <si>
    <t>达州市开江县</t>
  </si>
  <si>
    <t>达州市大竹县</t>
  </si>
  <si>
    <t>达州市渠县</t>
  </si>
  <si>
    <t>达州市万源市</t>
  </si>
  <si>
    <t>雅安市雨城区</t>
  </si>
  <si>
    <t>雅安市名山区</t>
  </si>
  <si>
    <t>雅安市荥经县</t>
  </si>
  <si>
    <t>雅安市汉源县</t>
  </si>
  <si>
    <t>雅安市石棉县</t>
  </si>
  <si>
    <t>雅安市天全县</t>
  </si>
  <si>
    <t>雅安市芦山县</t>
  </si>
  <si>
    <t>雅安市宝兴县</t>
  </si>
  <si>
    <t>巴中市巴州区</t>
  </si>
  <si>
    <t>巴中市恩阳区</t>
  </si>
  <si>
    <t>巴中市通江县</t>
  </si>
  <si>
    <t>巴中市南江县</t>
  </si>
  <si>
    <t>巴中市平昌县</t>
  </si>
  <si>
    <t>资阳市雁江区</t>
  </si>
  <si>
    <t>资阳市安岳县</t>
  </si>
  <si>
    <t>资阳市乐至县</t>
  </si>
  <si>
    <t>资阳市简阳市</t>
  </si>
  <si>
    <t>阿坝州汶川县</t>
  </si>
  <si>
    <t>阿坝州理县</t>
  </si>
  <si>
    <t>阿坝州茂县</t>
  </si>
  <si>
    <t>阿坝州松潘县</t>
  </si>
  <si>
    <t>阿坝州九寨沟县</t>
  </si>
  <si>
    <t>阿坝州金川县</t>
  </si>
  <si>
    <t>阿坝州小金县</t>
  </si>
  <si>
    <t>阿坝州黑水县</t>
  </si>
  <si>
    <t>阿坝州马尔康市</t>
  </si>
  <si>
    <t>阿坝州壤塘县</t>
  </si>
  <si>
    <t>阿坝州阿坝县</t>
  </si>
  <si>
    <t>阿坝州若尔盖县</t>
  </si>
  <si>
    <t>阿坝州红原县</t>
  </si>
  <si>
    <t>阿坝州卧龙特区</t>
  </si>
  <si>
    <t>甘孜州康定市</t>
  </si>
  <si>
    <t>甘孜州泸定县</t>
  </si>
  <si>
    <t>甘孜州丹巴县</t>
  </si>
  <si>
    <t>甘孜州九龙县</t>
  </si>
  <si>
    <t>甘孜州雅江县</t>
  </si>
  <si>
    <t>甘孜州道孚县</t>
  </si>
  <si>
    <t>甘孜州炉霍县</t>
  </si>
  <si>
    <t>甘孜州甘孜县</t>
  </si>
  <si>
    <t>甘孜州新龙县</t>
  </si>
  <si>
    <t>甘孜州德格县</t>
  </si>
  <si>
    <t>甘孜州白玉县</t>
  </si>
  <si>
    <t>甘孜州石渠县</t>
  </si>
  <si>
    <t>甘孜州色达县</t>
  </si>
  <si>
    <t>甘孜州理塘县</t>
  </si>
  <si>
    <t>甘孜州巴塘县</t>
  </si>
  <si>
    <t>甘孜州乡城县</t>
  </si>
  <si>
    <t>甘孜州稻城县</t>
  </si>
  <si>
    <t>甘孜州得荣县</t>
  </si>
  <si>
    <t>凉山州西昌市</t>
  </si>
  <si>
    <t>凉山州木里县</t>
  </si>
  <si>
    <t>凉山州盐源县</t>
  </si>
  <si>
    <t>凉山州德昌县</t>
  </si>
  <si>
    <t>凉山州会理县</t>
  </si>
  <si>
    <t>凉山州会东县</t>
  </si>
  <si>
    <t>凉山州宁南县</t>
  </si>
  <si>
    <t>凉山州普格县</t>
  </si>
  <si>
    <t>凉山州布拖县</t>
  </si>
  <si>
    <t>凉山州金阳县</t>
  </si>
  <si>
    <t>凉山州昭觉县</t>
  </si>
  <si>
    <t>凉山州喜德县</t>
  </si>
  <si>
    <t>凉山州冕宁县</t>
  </si>
  <si>
    <t>凉山州越西县</t>
  </si>
  <si>
    <t>凉山州甘洛县</t>
  </si>
  <si>
    <t>凉山州美姑县</t>
  </si>
  <si>
    <t>凉山州雷波县</t>
  </si>
  <si>
    <t>成都市天府新区</t>
  </si>
  <si>
    <t>内江市经开区</t>
  </si>
  <si>
    <t>绵阳市经开区</t>
  </si>
  <si>
    <t>绵阳市仙海区</t>
  </si>
  <si>
    <t>绵阳市科创园区</t>
  </si>
  <si>
    <t>遂宁市发开区</t>
  </si>
  <si>
    <t>广安市经开区</t>
  </si>
  <si>
    <t>广安市前锋区</t>
  </si>
  <si>
    <t>广安市枣山区</t>
  </si>
  <si>
    <t>广安市协兴区</t>
  </si>
  <si>
    <t>遂宁市河东新区</t>
  </si>
  <si>
    <t>自贡市高新技术产业开发区</t>
  </si>
  <si>
    <t>上海市徐汇区</t>
  </si>
  <si>
    <t>乌鲁木齐市天山区</t>
  </si>
  <si>
    <t>贵州省贵阳市观山湖区</t>
  </si>
  <si>
    <t>湖北省武汉市洪山区</t>
  </si>
  <si>
    <t>陕西省西安市雁塔区</t>
  </si>
  <si>
    <t>西藏自治区拉萨市城关区</t>
  </si>
  <si>
    <t>海南省海口市龙华区</t>
  </si>
  <si>
    <t>云南省昆明市盘龙区</t>
  </si>
  <si>
    <t>重庆市渝中区</t>
  </si>
  <si>
    <t>天津市西河区</t>
  </si>
  <si>
    <t>辽宁省沈阳市皇姑区</t>
  </si>
  <si>
    <t>上海市虹口区</t>
  </si>
  <si>
    <t>浙江省杭州市下城区</t>
  </si>
  <si>
    <t>福建省厦门市思明区</t>
  </si>
  <si>
    <t>湖北省武汉市江岸区</t>
  </si>
  <si>
    <t>广东省广州市越秀区</t>
  </si>
  <si>
    <t>广东省深圳市福田区</t>
  </si>
  <si>
    <t>重庆市渝北区</t>
  </si>
  <si>
    <t>云南省昆明市西山区</t>
  </si>
  <si>
    <t>广西省南宁市青秀区</t>
  </si>
  <si>
    <t>乌鲁木齐市水磨沟区</t>
  </si>
  <si>
    <t>北京市西城区</t>
  </si>
  <si>
    <t>乌鲁木齐市沙依巴克区</t>
  </si>
  <si>
    <t>乌鲁木齐市新市区</t>
  </si>
  <si>
    <t>乌鲁木齐市头屯河区</t>
  </si>
  <si>
    <t xml:space="preserve"> 石河子市</t>
  </si>
  <si>
    <t>克拉玛依市独山子区</t>
  </si>
  <si>
    <t>克拉玛依市克拉玛依区</t>
  </si>
  <si>
    <t>克拉玛依市白碱滩区</t>
  </si>
  <si>
    <t>克拉玛依市乌尔禾区</t>
  </si>
  <si>
    <t>吐鲁番地区吐鲁番市</t>
  </si>
  <si>
    <t>昌吉回族自治州呼图壁县</t>
  </si>
  <si>
    <t>昌吉回族自治州玛纳斯县</t>
  </si>
  <si>
    <t>伊犁哈萨克自治州奎屯市</t>
  </si>
  <si>
    <t>塔城地区乌苏市</t>
  </si>
  <si>
    <t>塔城地区沙湾县</t>
  </si>
  <si>
    <t>五家渠市</t>
  </si>
  <si>
    <t>吐鲁番地区托克逊县</t>
  </si>
  <si>
    <t>巴音郭楞蒙古自治州和硕县</t>
  </si>
  <si>
    <t>巴音郭楞蒙古自治州尉犁县</t>
  </si>
  <si>
    <t>阿克苏地区新河县</t>
  </si>
  <si>
    <t>阿克苏地区拜城县</t>
  </si>
  <si>
    <t>阿克苏地区阿瓦提县</t>
  </si>
  <si>
    <t>伊犁哈萨克自治州察布查尔锡伯自治县</t>
  </si>
  <si>
    <t>伊犁哈萨克自治州霍城县</t>
  </si>
  <si>
    <t>伊犁哈萨克自治州巩留县</t>
  </si>
  <si>
    <t>伊犁哈萨克自治州新源县</t>
  </si>
  <si>
    <t>塔城地区额敏县</t>
  </si>
  <si>
    <t>喀什地区莎车县</t>
  </si>
  <si>
    <t>和田地区和田市</t>
  </si>
  <si>
    <t>和田地区和田县</t>
  </si>
  <si>
    <t>和田地区墨玉县</t>
  </si>
  <si>
    <t>和田地区洛浦县</t>
  </si>
  <si>
    <t>阿勒泰地区吉木乃县</t>
  </si>
  <si>
    <t>克孜勒苏柯尔克孜自治州阿克陶县</t>
  </si>
  <si>
    <t>克孜勒苏柯尔克孜自治州阿合奇县</t>
  </si>
  <si>
    <t>克孜勒苏柯尔克孜自治州乌恰县</t>
  </si>
  <si>
    <t>喀什地区叶城县</t>
  </si>
  <si>
    <t>重庆北碚区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</si>
</sst>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3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10"/>
      <name val="宋体"/>
      <charset val="134"/>
    </font>
    <font>
      <sz val="18"/>
      <color indexed="8"/>
      <name val="方正大标宋_GBK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color indexed="10"/>
      <name val="宋体"/>
      <charset val="134"/>
    </font>
    <font>
      <sz val="10"/>
      <color indexed="10"/>
      <name val="黑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b/>
      <sz val="10"/>
      <color indexed="1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29" fillId="14" borderId="17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0" borderId="0"/>
    <xf numFmtId="0" fontId="20" fillId="0" borderId="0"/>
  </cellStyleXfs>
  <cellXfs count="6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2" fillId="2" borderId="0" xfId="0" applyNumberFormat="1" applyFont="1" applyFill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right" vertical="center"/>
    </xf>
    <xf numFmtId="0" fontId="0" fillId="0" borderId="0" xfId="0" applyNumberForma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/>
    </xf>
    <xf numFmtId="0" fontId="4" fillId="0" borderId="1" xfId="5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/>
    </xf>
    <xf numFmtId="0" fontId="0" fillId="0" borderId="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 applyAlignment="1">
      <alignment horizontal="left" vertical="top" wrapText="1"/>
    </xf>
    <xf numFmtId="0" fontId="0" fillId="0" borderId="7" xfId="0" applyNumberFormat="1" applyBorder="1" applyAlignment="1">
      <alignment horizontal="left" vertical="top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NumberFormat="1" applyBorder="1" applyAlignment="1">
      <alignment horizontal="left" vertical="top" wrapText="1"/>
    </xf>
    <xf numFmtId="0" fontId="0" fillId="0" borderId="9" xfId="0" applyNumberFormat="1" applyBorder="1" applyAlignment="1">
      <alignment horizontal="center" vertical="top" wrapText="1"/>
    </xf>
    <xf numFmtId="0" fontId="0" fillId="0" borderId="10" xfId="0" applyNumberFormat="1" applyBorder="1" applyAlignment="1">
      <alignment horizontal="left" vertical="top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机关事业单位养老保险缴费工资申报表 (3)" xfId="49"/>
    <cellStyle name="常规_机关事业单位养老保险缴费工资申报表 (3)_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26"/>
  <sheetViews>
    <sheetView tabSelected="1" topLeftCell="M1" workbookViewId="0">
      <selection activeCell="AE1" sqref="AE1"/>
    </sheetView>
  </sheetViews>
  <sheetFormatPr defaultColWidth="9" defaultRowHeight="12"/>
  <cols>
    <col min="1" max="1" width="17.5" style="44" customWidth="1"/>
    <col min="2" max="2" width="6.625" style="45" customWidth="1"/>
    <col min="3" max="3" width="7.875" style="45" customWidth="1"/>
    <col min="4" max="4" width="7.25" style="45" customWidth="1"/>
    <col min="5" max="5" width="17.5" style="46" customWidth="1"/>
    <col min="6" max="6" width="5.375" style="46" customWidth="1"/>
    <col min="7" max="18" width="4.875" style="46" customWidth="1"/>
    <col min="19" max="19" width="4.875" style="45" customWidth="1"/>
    <col min="20" max="29" width="4.875" style="46" customWidth="1"/>
    <col min="30" max="30" width="5.375" style="45" customWidth="1"/>
    <col min="31" max="31" width="12.375" style="45" customWidth="1"/>
    <col min="32" max="32" width="13.125" style="45" customWidth="1"/>
    <col min="33" max="34" width="7" style="46" customWidth="1"/>
    <col min="35" max="37" width="7" style="47" customWidth="1"/>
    <col min="38" max="16384" width="9" style="46"/>
  </cols>
  <sheetData>
    <row r="1" s="43" customFormat="1" ht="133.5" customHeight="1" spans="1:37">
      <c r="A1" s="48" t="s">
        <v>0</v>
      </c>
      <c r="B1" s="49" t="s">
        <v>1</v>
      </c>
      <c r="C1" s="49" t="s">
        <v>2</v>
      </c>
      <c r="D1" s="49" t="s">
        <v>3</v>
      </c>
      <c r="E1" s="50" t="s">
        <v>4</v>
      </c>
      <c r="F1" s="51" t="s">
        <v>5</v>
      </c>
      <c r="G1" s="52" t="s">
        <v>6</v>
      </c>
      <c r="H1" s="52" t="s">
        <v>7</v>
      </c>
      <c r="I1" s="51" t="s">
        <v>8</v>
      </c>
      <c r="J1" s="52" t="s">
        <v>9</v>
      </c>
      <c r="K1" s="52" t="s">
        <v>10</v>
      </c>
      <c r="L1" s="52" t="s">
        <v>11</v>
      </c>
      <c r="M1" s="52" t="s">
        <v>12</v>
      </c>
      <c r="N1" s="52" t="s">
        <v>13</v>
      </c>
      <c r="O1" s="52" t="s">
        <v>14</v>
      </c>
      <c r="P1" s="52" t="s">
        <v>15</v>
      </c>
      <c r="Q1" s="52" t="s">
        <v>16</v>
      </c>
      <c r="R1" s="55" t="s">
        <v>17</v>
      </c>
      <c r="S1" s="56" t="s">
        <v>18</v>
      </c>
      <c r="T1" s="56" t="s">
        <v>19</v>
      </c>
      <c r="U1" s="49" t="s">
        <v>20</v>
      </c>
      <c r="V1" s="49" t="s">
        <v>21</v>
      </c>
      <c r="W1" s="57" t="s">
        <v>22</v>
      </c>
      <c r="X1" s="57" t="s">
        <v>23</v>
      </c>
      <c r="Y1" s="57" t="s">
        <v>24</v>
      </c>
      <c r="Z1" s="49" t="s">
        <v>25</v>
      </c>
      <c r="AA1" s="49" t="s">
        <v>26</v>
      </c>
      <c r="AB1" s="49" t="s">
        <v>27</v>
      </c>
      <c r="AC1" s="49" t="s">
        <v>28</v>
      </c>
      <c r="AD1" s="49" t="s">
        <v>29</v>
      </c>
      <c r="AE1" s="49" t="s">
        <v>30</v>
      </c>
      <c r="AF1" s="49" t="s">
        <v>31</v>
      </c>
      <c r="AG1" s="58" t="s">
        <v>32</v>
      </c>
      <c r="AH1" s="59" t="s">
        <v>33</v>
      </c>
      <c r="AI1" s="60" t="s">
        <v>34</v>
      </c>
      <c r="AJ1" s="60" t="s">
        <v>35</v>
      </c>
      <c r="AK1" s="60" t="s">
        <v>36</v>
      </c>
    </row>
    <row r="2" s="43" customFormat="1" spans="1:37">
      <c r="A2" s="53" t="s">
        <v>37</v>
      </c>
      <c r="B2" s="54" t="s">
        <v>38</v>
      </c>
      <c r="C2" s="54" t="s">
        <v>39</v>
      </c>
      <c r="D2" s="54">
        <v>201610</v>
      </c>
      <c r="E2" s="43" t="s">
        <v>40</v>
      </c>
      <c r="L2" s="43" t="s">
        <v>41</v>
      </c>
      <c r="M2" s="43" t="s">
        <v>42</v>
      </c>
      <c r="R2" s="43">
        <v>1000</v>
      </c>
      <c r="S2" s="54">
        <v>86</v>
      </c>
      <c r="T2" s="43">
        <v>1.5</v>
      </c>
      <c r="Z2" s="43" t="s">
        <v>43</v>
      </c>
      <c r="AD2" s="54" t="s">
        <v>44</v>
      </c>
      <c r="AE2" s="49" t="s">
        <v>45</v>
      </c>
      <c r="AF2" s="54"/>
      <c r="AI2" s="61"/>
      <c r="AJ2" s="61"/>
      <c r="AK2" s="61"/>
    </row>
    <row r="3" spans="6:17">
      <c r="F3" s="43"/>
      <c r="Q3" s="43"/>
    </row>
    <row r="4" spans="6:17">
      <c r="F4" s="43"/>
      <c r="Q4" s="43"/>
    </row>
    <row r="5" spans="6:17">
      <c r="F5" s="43"/>
      <c r="Q5" s="43"/>
    </row>
    <row r="6" spans="6:17">
      <c r="F6" s="43"/>
      <c r="Q6" s="43"/>
    </row>
    <row r="7" spans="6:17">
      <c r="F7" s="43"/>
      <c r="Q7" s="43"/>
    </row>
    <row r="8" spans="6:17">
      <c r="F8" s="43"/>
      <c r="Q8" s="43"/>
    </row>
    <row r="9" spans="6:17">
      <c r="F9" s="43"/>
      <c r="Q9" s="43"/>
    </row>
    <row r="10" spans="6:17">
      <c r="F10" s="43"/>
      <c r="Q10" s="43"/>
    </row>
    <row r="11" spans="6:17">
      <c r="F11" s="43"/>
      <c r="Q11" s="43"/>
    </row>
    <row r="12" spans="6:17">
      <c r="F12" s="43"/>
      <c r="Q12" s="43"/>
    </row>
    <row r="13" spans="6:17">
      <c r="F13" s="43"/>
      <c r="Q13" s="43"/>
    </row>
    <row r="14" spans="6:17">
      <c r="F14" s="43"/>
      <c r="Q14" s="43"/>
    </row>
    <row r="15" spans="6:17">
      <c r="F15" s="43"/>
      <c r="Q15" s="43"/>
    </row>
    <row r="16" spans="6:17">
      <c r="F16" s="43"/>
      <c r="Q16" s="43"/>
    </row>
    <row r="17" spans="6:17">
      <c r="F17" s="43"/>
      <c r="Q17" s="43"/>
    </row>
    <row r="18" spans="6:17">
      <c r="F18" s="43"/>
      <c r="Q18" s="43"/>
    </row>
    <row r="19" spans="6:17">
      <c r="F19" s="43"/>
      <c r="Q19" s="43"/>
    </row>
    <row r="20" spans="6:17">
      <c r="F20" s="43"/>
      <c r="Q20" s="43"/>
    </row>
    <row r="21" spans="6:17">
      <c r="F21" s="43"/>
      <c r="Q21" s="43"/>
    </row>
    <row r="22" spans="6:17">
      <c r="F22" s="43"/>
      <c r="Q22" s="43"/>
    </row>
    <row r="23" spans="6:17">
      <c r="F23" s="43"/>
      <c r="Q23" s="43"/>
    </row>
    <row r="24" spans="6:17">
      <c r="F24" s="43"/>
      <c r="Q24" s="43"/>
    </row>
    <row r="25" spans="6:17">
      <c r="F25" s="43"/>
      <c r="Q25" s="43"/>
    </row>
    <row r="26" spans="6:17">
      <c r="F26" s="43"/>
      <c r="Q26" s="43"/>
    </row>
    <row r="27" spans="6:17">
      <c r="F27" s="43"/>
      <c r="Q27" s="43"/>
    </row>
    <row r="28" spans="6:17">
      <c r="F28" s="43"/>
      <c r="Q28" s="43"/>
    </row>
    <row r="29" spans="6:17">
      <c r="F29" s="43"/>
      <c r="Q29" s="43"/>
    </row>
    <row r="30" spans="6:17">
      <c r="F30" s="43"/>
      <c r="Q30" s="43"/>
    </row>
    <row r="31" spans="6:17">
      <c r="F31" s="43"/>
      <c r="Q31" s="43"/>
    </row>
    <row r="32" spans="6:17">
      <c r="F32" s="43"/>
      <c r="Q32" s="43"/>
    </row>
    <row r="33" spans="6:17">
      <c r="F33" s="43"/>
      <c r="Q33" s="43"/>
    </row>
    <row r="34" spans="6:17">
      <c r="F34" s="43"/>
      <c r="Q34" s="43"/>
    </row>
    <row r="35" spans="6:17">
      <c r="F35" s="43"/>
      <c r="Q35" s="43"/>
    </row>
    <row r="36" spans="6:17">
      <c r="F36" s="43"/>
      <c r="Q36" s="43"/>
    </row>
    <row r="37" spans="6:17">
      <c r="F37" s="43"/>
      <c r="Q37" s="43"/>
    </row>
    <row r="38" spans="6:17">
      <c r="F38" s="43"/>
      <c r="Q38" s="43"/>
    </row>
    <row r="39" spans="6:17">
      <c r="F39" s="43"/>
      <c r="Q39" s="43"/>
    </row>
    <row r="40" spans="6:17">
      <c r="F40" s="43"/>
      <c r="Q40" s="43"/>
    </row>
    <row r="41" spans="6:17">
      <c r="F41" s="43"/>
      <c r="Q41" s="43"/>
    </row>
    <row r="42" spans="6:17">
      <c r="F42" s="43"/>
      <c r="Q42" s="43"/>
    </row>
    <row r="43" spans="6:17">
      <c r="F43" s="43"/>
      <c r="Q43" s="43"/>
    </row>
    <row r="44" spans="6:17">
      <c r="F44" s="43"/>
      <c r="Q44" s="43"/>
    </row>
    <row r="45" spans="6:17">
      <c r="F45" s="43"/>
      <c r="Q45" s="43"/>
    </row>
    <row r="46" spans="6:17">
      <c r="F46" s="43"/>
      <c r="Q46" s="43"/>
    </row>
    <row r="47" spans="6:17">
      <c r="F47" s="43"/>
      <c r="Q47" s="43"/>
    </row>
    <row r="48" spans="6:17">
      <c r="F48" s="43"/>
      <c r="Q48" s="43"/>
    </row>
    <row r="49" spans="6:17">
      <c r="F49" s="43"/>
      <c r="Q49" s="43"/>
    </row>
    <row r="50" spans="6:17">
      <c r="F50" s="43"/>
      <c r="Q50" s="43"/>
    </row>
    <row r="51" spans="6:17">
      <c r="F51" s="43"/>
      <c r="Q51" s="43"/>
    </row>
    <row r="52" spans="6:17">
      <c r="F52" s="43"/>
      <c r="Q52" s="43"/>
    </row>
    <row r="53" spans="6:17">
      <c r="F53" s="43"/>
      <c r="Q53" s="43"/>
    </row>
    <row r="54" spans="6:17">
      <c r="F54" s="43"/>
      <c r="Q54" s="43"/>
    </row>
    <row r="55" spans="6:17">
      <c r="F55" s="43"/>
      <c r="Q55" s="43"/>
    </row>
    <row r="56" spans="6:17">
      <c r="F56" s="43"/>
      <c r="Q56" s="43"/>
    </row>
    <row r="57" spans="6:17">
      <c r="F57" s="43"/>
      <c r="Q57" s="43"/>
    </row>
    <row r="58" spans="6:17">
      <c r="F58" s="43"/>
      <c r="Q58" s="43"/>
    </row>
    <row r="59" spans="6:17">
      <c r="F59" s="43"/>
      <c r="Q59" s="43"/>
    </row>
    <row r="60" spans="6:17">
      <c r="F60" s="43"/>
      <c r="Q60" s="43"/>
    </row>
    <row r="61" spans="6:17">
      <c r="F61" s="43"/>
      <c r="Q61" s="43"/>
    </row>
    <row r="62" spans="6:17">
      <c r="F62" s="43"/>
      <c r="Q62" s="43"/>
    </row>
    <row r="63" spans="6:17">
      <c r="F63" s="43"/>
      <c r="Q63" s="43"/>
    </row>
    <row r="64" spans="6:17">
      <c r="F64" s="43"/>
      <c r="Q64" s="43"/>
    </row>
    <row r="65" spans="6:17">
      <c r="F65" s="43"/>
      <c r="Q65" s="43"/>
    </row>
    <row r="66" spans="6:17">
      <c r="F66" s="43"/>
      <c r="Q66" s="43"/>
    </row>
    <row r="67" spans="6:17">
      <c r="F67" s="43"/>
      <c r="Q67" s="43"/>
    </row>
    <row r="68" spans="6:17">
      <c r="F68" s="43"/>
      <c r="Q68" s="43"/>
    </row>
    <row r="69" spans="6:17">
      <c r="F69" s="43"/>
      <c r="Q69" s="43"/>
    </row>
    <row r="70" spans="6:17">
      <c r="F70" s="43"/>
      <c r="Q70" s="43"/>
    </row>
    <row r="71" spans="6:17">
      <c r="F71" s="43"/>
      <c r="Q71" s="43"/>
    </row>
    <row r="72" spans="6:17">
      <c r="F72" s="43"/>
      <c r="Q72" s="43"/>
    </row>
    <row r="73" spans="6:17">
      <c r="F73" s="43"/>
      <c r="Q73" s="43"/>
    </row>
    <row r="74" spans="6:17">
      <c r="F74" s="43"/>
      <c r="Q74" s="43"/>
    </row>
    <row r="75" spans="6:17">
      <c r="F75" s="43"/>
      <c r="Q75" s="43"/>
    </row>
    <row r="76" spans="6:17">
      <c r="F76" s="43"/>
      <c r="Q76" s="43"/>
    </row>
    <row r="77" spans="6:17">
      <c r="F77" s="43"/>
      <c r="Q77" s="43"/>
    </row>
    <row r="78" spans="6:17">
      <c r="F78" s="43"/>
      <c r="Q78" s="43"/>
    </row>
    <row r="79" spans="6:17">
      <c r="F79" s="43"/>
      <c r="Q79" s="43"/>
    </row>
    <row r="80" spans="6:17">
      <c r="F80" s="43"/>
      <c r="Q80" s="43"/>
    </row>
    <row r="81" spans="6:17">
      <c r="F81" s="43"/>
      <c r="Q81" s="43"/>
    </row>
    <row r="82" spans="6:17">
      <c r="F82" s="43"/>
      <c r="Q82" s="43"/>
    </row>
    <row r="83" spans="6:17">
      <c r="F83" s="43"/>
      <c r="Q83" s="43"/>
    </row>
    <row r="84" spans="6:17">
      <c r="F84" s="43"/>
      <c r="Q84" s="43"/>
    </row>
    <row r="85" spans="6:17">
      <c r="F85" s="43"/>
      <c r="Q85" s="43"/>
    </row>
    <row r="86" spans="6:17">
      <c r="F86" s="43"/>
      <c r="Q86" s="43"/>
    </row>
    <row r="87" spans="6:17">
      <c r="F87" s="43"/>
      <c r="Q87" s="43"/>
    </row>
    <row r="88" spans="6:17">
      <c r="F88" s="43"/>
      <c r="Q88" s="43"/>
    </row>
    <row r="89" spans="6:17">
      <c r="F89" s="43"/>
      <c r="Q89" s="43"/>
    </row>
    <row r="90" spans="6:17">
      <c r="F90" s="43"/>
      <c r="Q90" s="43"/>
    </row>
    <row r="91" spans="6:17">
      <c r="F91" s="43"/>
      <c r="Q91" s="43"/>
    </row>
    <row r="92" spans="6:17">
      <c r="F92" s="43"/>
      <c r="Q92" s="43"/>
    </row>
    <row r="93" spans="6:17">
      <c r="F93" s="43"/>
      <c r="Q93" s="43"/>
    </row>
    <row r="94" spans="6:17">
      <c r="F94" s="43"/>
      <c r="Q94" s="43"/>
    </row>
    <row r="95" spans="6:17">
      <c r="F95" s="43"/>
      <c r="Q95" s="43"/>
    </row>
    <row r="96" spans="6:17">
      <c r="F96" s="43"/>
      <c r="Q96" s="43"/>
    </row>
    <row r="97" spans="6:17">
      <c r="F97" s="43"/>
      <c r="Q97" s="43"/>
    </row>
    <row r="98" spans="6:17">
      <c r="F98" s="43"/>
      <c r="Q98" s="43"/>
    </row>
    <row r="99" spans="6:17">
      <c r="F99" s="43"/>
      <c r="Q99" s="43"/>
    </row>
    <row r="100" spans="6:17">
      <c r="F100" s="43"/>
      <c r="Q100" s="43"/>
    </row>
    <row r="101" spans="6:17">
      <c r="F101" s="43"/>
      <c r="Q101" s="43"/>
    </row>
    <row r="102" spans="6:17">
      <c r="F102" s="43"/>
      <c r="Q102" s="43"/>
    </row>
    <row r="103" spans="6:17">
      <c r="F103" s="43"/>
      <c r="Q103" s="43"/>
    </row>
    <row r="104" spans="6:17">
      <c r="F104" s="43"/>
      <c r="Q104" s="43"/>
    </row>
    <row r="105" spans="6:17">
      <c r="F105" s="43"/>
      <c r="Q105" s="43"/>
    </row>
    <row r="106" spans="6:17">
      <c r="F106" s="43"/>
      <c r="Q106" s="43"/>
    </row>
    <row r="107" spans="6:17">
      <c r="F107" s="43"/>
      <c r="Q107" s="43"/>
    </row>
    <row r="108" spans="6:17">
      <c r="F108" s="43"/>
      <c r="Q108" s="43"/>
    </row>
    <row r="109" spans="6:17">
      <c r="F109" s="43"/>
      <c r="Q109" s="43"/>
    </row>
    <row r="110" spans="6:17">
      <c r="F110" s="43"/>
      <c r="Q110" s="43"/>
    </row>
    <row r="111" spans="6:17">
      <c r="F111" s="43"/>
      <c r="Q111" s="43"/>
    </row>
    <row r="112" spans="6:17">
      <c r="F112" s="43"/>
      <c r="Q112" s="43"/>
    </row>
    <row r="113" spans="6:17">
      <c r="F113" s="43"/>
      <c r="Q113" s="43"/>
    </row>
    <row r="114" spans="6:17">
      <c r="F114" s="43"/>
      <c r="Q114" s="43"/>
    </row>
    <row r="115" spans="6:17">
      <c r="F115" s="43"/>
      <c r="Q115" s="43"/>
    </row>
    <row r="116" spans="6:17">
      <c r="F116" s="43"/>
      <c r="Q116" s="43"/>
    </row>
    <row r="117" spans="6:17">
      <c r="F117" s="43"/>
      <c r="Q117" s="43"/>
    </row>
    <row r="118" spans="6:17">
      <c r="F118" s="43"/>
      <c r="Q118" s="43"/>
    </row>
    <row r="119" spans="6:17">
      <c r="F119" s="43"/>
      <c r="Q119" s="43"/>
    </row>
    <row r="120" spans="6:17">
      <c r="F120" s="43"/>
      <c r="Q120" s="43"/>
    </row>
    <row r="121" spans="6:17">
      <c r="F121" s="43"/>
      <c r="Q121" s="43"/>
    </row>
    <row r="122" spans="6:17">
      <c r="F122" s="43"/>
      <c r="Q122" s="43"/>
    </row>
    <row r="123" spans="6:17">
      <c r="F123" s="43"/>
      <c r="Q123" s="43"/>
    </row>
    <row r="124" spans="6:17">
      <c r="F124" s="43"/>
      <c r="Q124" s="43"/>
    </row>
    <row r="125" spans="6:17">
      <c r="F125" s="43"/>
      <c r="Q125" s="43"/>
    </row>
    <row r="126" spans="6:17">
      <c r="F126" s="43"/>
      <c r="Q126" s="43"/>
    </row>
    <row r="127" spans="6:17">
      <c r="F127" s="43"/>
      <c r="Q127" s="43"/>
    </row>
    <row r="128" spans="6:17">
      <c r="F128" s="43"/>
      <c r="Q128" s="43"/>
    </row>
    <row r="129" spans="6:17">
      <c r="F129" s="43"/>
      <c r="Q129" s="43"/>
    </row>
    <row r="130" spans="6:17">
      <c r="F130" s="43"/>
      <c r="Q130" s="43"/>
    </row>
    <row r="131" spans="6:17">
      <c r="F131" s="43"/>
      <c r="Q131" s="43"/>
    </row>
    <row r="132" spans="6:17">
      <c r="F132" s="43"/>
      <c r="Q132" s="43"/>
    </row>
    <row r="133" spans="6:17">
      <c r="F133" s="43"/>
      <c r="Q133" s="43"/>
    </row>
    <row r="134" spans="6:17">
      <c r="F134" s="43"/>
      <c r="Q134" s="43"/>
    </row>
    <row r="135" spans="6:17">
      <c r="F135" s="43"/>
      <c r="Q135" s="43"/>
    </row>
    <row r="136" spans="6:17">
      <c r="F136" s="43"/>
      <c r="Q136" s="43"/>
    </row>
    <row r="137" spans="6:17">
      <c r="F137" s="43"/>
      <c r="Q137" s="43"/>
    </row>
    <row r="138" spans="6:17">
      <c r="F138" s="43"/>
      <c r="Q138" s="43"/>
    </row>
    <row r="139" spans="6:17">
      <c r="F139" s="43"/>
      <c r="Q139" s="43"/>
    </row>
    <row r="140" spans="6:17">
      <c r="F140" s="43"/>
      <c r="Q140" s="43"/>
    </row>
    <row r="141" spans="6:17">
      <c r="F141" s="43"/>
      <c r="Q141" s="43"/>
    </row>
    <row r="142" spans="6:17">
      <c r="F142" s="43"/>
      <c r="Q142" s="43"/>
    </row>
    <row r="143" spans="6:17">
      <c r="F143" s="43"/>
      <c r="Q143" s="43"/>
    </row>
    <row r="144" spans="6:17">
      <c r="F144" s="43"/>
      <c r="Q144" s="43"/>
    </row>
    <row r="145" spans="6:17">
      <c r="F145" s="43"/>
      <c r="Q145" s="43"/>
    </row>
    <row r="146" spans="6:17">
      <c r="F146" s="43"/>
      <c r="Q146" s="43"/>
    </row>
    <row r="147" spans="6:17">
      <c r="F147" s="43"/>
      <c r="Q147" s="43"/>
    </row>
    <row r="148" spans="6:17">
      <c r="F148" s="43"/>
      <c r="Q148" s="43"/>
    </row>
    <row r="149" spans="6:17">
      <c r="F149" s="43"/>
      <c r="Q149" s="43"/>
    </row>
    <row r="150" spans="6:17">
      <c r="F150" s="43"/>
      <c r="Q150" s="43"/>
    </row>
    <row r="151" spans="6:17">
      <c r="F151" s="43"/>
      <c r="Q151" s="43"/>
    </row>
    <row r="152" spans="6:17">
      <c r="F152" s="43"/>
      <c r="Q152" s="43"/>
    </row>
    <row r="153" spans="6:17">
      <c r="F153" s="43"/>
      <c r="Q153" s="43"/>
    </row>
    <row r="154" spans="6:17">
      <c r="F154" s="43"/>
      <c r="Q154" s="43"/>
    </row>
    <row r="155" spans="6:17">
      <c r="F155" s="43"/>
      <c r="Q155" s="43"/>
    </row>
    <row r="156" spans="6:17">
      <c r="F156" s="43"/>
      <c r="Q156" s="43"/>
    </row>
    <row r="157" spans="6:17">
      <c r="F157" s="43"/>
      <c r="Q157" s="43"/>
    </row>
    <row r="158" spans="6:17">
      <c r="F158" s="43"/>
      <c r="Q158" s="43"/>
    </row>
    <row r="159" spans="6:17">
      <c r="F159" s="43"/>
      <c r="Q159" s="43"/>
    </row>
    <row r="160" spans="6:17">
      <c r="F160" s="43"/>
      <c r="Q160" s="43"/>
    </row>
    <row r="161" spans="6:17">
      <c r="F161" s="43"/>
      <c r="Q161" s="43"/>
    </row>
    <row r="162" spans="6:17">
      <c r="F162" s="43"/>
      <c r="Q162" s="43"/>
    </row>
    <row r="163" spans="6:17">
      <c r="F163" s="43"/>
      <c r="Q163" s="43"/>
    </row>
    <row r="164" spans="6:17">
      <c r="F164" s="43"/>
      <c r="Q164" s="43"/>
    </row>
    <row r="165" spans="6:17">
      <c r="F165" s="43"/>
      <c r="Q165" s="43"/>
    </row>
    <row r="166" spans="6:17">
      <c r="F166" s="43"/>
      <c r="Q166" s="43"/>
    </row>
    <row r="167" spans="6:17">
      <c r="F167" s="43"/>
      <c r="Q167" s="43"/>
    </row>
    <row r="168" spans="6:17">
      <c r="F168" s="43"/>
      <c r="Q168" s="43"/>
    </row>
    <row r="169" spans="6:17">
      <c r="F169" s="43"/>
      <c r="Q169" s="43"/>
    </row>
    <row r="170" spans="6:17">
      <c r="F170" s="43"/>
      <c r="Q170" s="43"/>
    </row>
    <row r="171" spans="6:17">
      <c r="F171" s="43"/>
      <c r="Q171" s="43"/>
    </row>
    <row r="172" spans="6:17">
      <c r="F172" s="43"/>
      <c r="Q172" s="43"/>
    </row>
    <row r="173" spans="6:17">
      <c r="F173" s="43"/>
      <c r="Q173" s="43"/>
    </row>
    <row r="174" spans="6:17">
      <c r="F174" s="43"/>
      <c r="Q174" s="43"/>
    </row>
    <row r="175" spans="6:17">
      <c r="F175" s="43"/>
      <c r="Q175" s="43"/>
    </row>
    <row r="176" spans="6:17">
      <c r="F176" s="43"/>
      <c r="Q176" s="43"/>
    </row>
    <row r="177" spans="6:17">
      <c r="F177" s="43"/>
      <c r="Q177" s="43"/>
    </row>
    <row r="178" spans="6:17">
      <c r="F178" s="43"/>
      <c r="Q178" s="43"/>
    </row>
    <row r="179" spans="6:17">
      <c r="F179" s="43"/>
      <c r="Q179" s="43"/>
    </row>
    <row r="180" spans="6:17">
      <c r="F180" s="43"/>
      <c r="Q180" s="43"/>
    </row>
    <row r="181" spans="6:17">
      <c r="F181" s="43"/>
      <c r="Q181" s="43"/>
    </row>
    <row r="182" spans="6:17">
      <c r="F182" s="43"/>
      <c r="Q182" s="43"/>
    </row>
    <row r="183" spans="6:17">
      <c r="F183" s="43"/>
      <c r="Q183" s="43"/>
    </row>
    <row r="184" spans="6:17">
      <c r="F184" s="43"/>
      <c r="Q184" s="43"/>
    </row>
    <row r="185" spans="6:17">
      <c r="F185" s="43"/>
      <c r="Q185" s="43"/>
    </row>
    <row r="186" spans="6:17">
      <c r="F186" s="43"/>
      <c r="Q186" s="43"/>
    </row>
    <row r="187" spans="6:17">
      <c r="F187" s="43"/>
      <c r="Q187" s="43"/>
    </row>
    <row r="188" spans="6:17">
      <c r="F188" s="43"/>
      <c r="Q188" s="43"/>
    </row>
    <row r="189" spans="6:17">
      <c r="F189" s="43"/>
      <c r="Q189" s="43"/>
    </row>
    <row r="190" spans="6:17">
      <c r="F190" s="43"/>
      <c r="Q190" s="43"/>
    </row>
    <row r="191" spans="6:17">
      <c r="F191" s="43"/>
      <c r="Q191" s="43"/>
    </row>
    <row r="192" spans="6:17">
      <c r="F192" s="43"/>
      <c r="Q192" s="43"/>
    </row>
    <row r="193" spans="6:17">
      <c r="F193" s="43"/>
      <c r="Q193" s="43"/>
    </row>
    <row r="194" spans="6:17">
      <c r="F194" s="43"/>
      <c r="Q194" s="43"/>
    </row>
    <row r="195" spans="6:17">
      <c r="F195" s="43"/>
      <c r="Q195" s="43"/>
    </row>
    <row r="196" spans="6:17">
      <c r="F196" s="43"/>
      <c r="Q196" s="43"/>
    </row>
    <row r="197" spans="6:17">
      <c r="F197" s="43"/>
      <c r="Q197" s="43"/>
    </row>
    <row r="198" spans="6:17">
      <c r="F198" s="43"/>
      <c r="Q198" s="43"/>
    </row>
    <row r="199" spans="6:17">
      <c r="F199" s="43"/>
      <c r="Q199" s="43"/>
    </row>
    <row r="200" spans="6:17">
      <c r="F200" s="43"/>
      <c r="Q200" s="43"/>
    </row>
    <row r="201" spans="6:17">
      <c r="F201" s="43"/>
      <c r="Q201" s="43"/>
    </row>
    <row r="202" spans="6:17">
      <c r="F202" s="43"/>
      <c r="Q202" s="43"/>
    </row>
    <row r="203" spans="6:17">
      <c r="F203" s="43"/>
      <c r="Q203" s="43"/>
    </row>
    <row r="204" spans="6:17">
      <c r="F204" s="43"/>
      <c r="Q204" s="43"/>
    </row>
    <row r="205" spans="6:17">
      <c r="F205" s="43"/>
      <c r="Q205" s="43"/>
    </row>
    <row r="206" spans="6:17">
      <c r="F206" s="43"/>
      <c r="Q206" s="43"/>
    </row>
    <row r="207" spans="6:17">
      <c r="F207" s="43"/>
      <c r="Q207" s="43"/>
    </row>
    <row r="208" spans="6:17">
      <c r="F208" s="43"/>
      <c r="Q208" s="43"/>
    </row>
    <row r="209" spans="6:17">
      <c r="F209" s="43"/>
      <c r="Q209" s="43"/>
    </row>
    <row r="210" spans="6:17">
      <c r="F210" s="43"/>
      <c r="Q210" s="43"/>
    </row>
    <row r="211" spans="6:17">
      <c r="F211" s="43"/>
      <c r="Q211" s="43"/>
    </row>
    <row r="212" spans="6:17">
      <c r="F212" s="43"/>
      <c r="Q212" s="43"/>
    </row>
    <row r="213" spans="6:17">
      <c r="F213" s="43"/>
      <c r="Q213" s="43"/>
    </row>
    <row r="214" spans="6:17">
      <c r="F214" s="43"/>
      <c r="Q214" s="43"/>
    </row>
    <row r="215" spans="6:17">
      <c r="F215" s="43"/>
      <c r="Q215" s="43"/>
    </row>
    <row r="216" spans="6:17">
      <c r="F216" s="43"/>
      <c r="Q216" s="43"/>
    </row>
    <row r="217" spans="6:17">
      <c r="F217" s="43"/>
      <c r="Q217" s="43"/>
    </row>
    <row r="218" spans="6:17">
      <c r="F218" s="43"/>
      <c r="Q218" s="43"/>
    </row>
    <row r="219" spans="6:6">
      <c r="F219" s="43"/>
    </row>
    <row r="220" spans="6:6">
      <c r="F220" s="43"/>
    </row>
    <row r="221" spans="6:6">
      <c r="F221" s="43"/>
    </row>
    <row r="222" spans="6:6">
      <c r="F222" s="43"/>
    </row>
    <row r="223" spans="6:6">
      <c r="F223" s="43"/>
    </row>
    <row r="224" spans="6:6">
      <c r="F224" s="43"/>
    </row>
    <row r="225" spans="6:6">
      <c r="F225" s="43"/>
    </row>
    <row r="226" spans="6:6">
      <c r="F226" s="43"/>
    </row>
  </sheetData>
  <dataValidations count="20">
    <dataValidation type="list" allowBlank="1" showInputMessage="1" showErrorMessage="1" sqref="I2:I65536 Z$1:Z$1048576 AH$1:AH$1048576 AJ$1:AJ$1048576">
      <formula1>"否,是"</formula1>
    </dataValidation>
    <dataValidation type="list" allowBlank="1" showInputMessage="1" showErrorMessage="1" sqref="H2:H65536">
      <formula1>"1档,2档,3档,4档,5档,6档,7档,8档,9档,10档,11档,12档,13档,14档"</formula1>
    </dataValidation>
    <dataValidation type="list" allowBlank="1" showInputMessage="1" showErrorMessage="1" sqref="F1">
      <formula1>"国家级正职 ,国家级副职 ,省部级正职 ,省部级副职 ,厅局级正职 ,厅局级副职 ,县处级正职 ,县处级副职 ,乡科级正职 ,乡科级副职 ,办事员级 ,科员级 ,试用期"</formula1>
    </dataValidation>
    <dataValidation type="list" allowBlank="1" showInputMessage="1" showErrorMessage="1" sqref="C$1:C$1048576">
      <formula1>"机关,事业单位,野外地质勘探队,体育运动员,测绘地理信息系统测绘队,水上作业事业单位"</formula1>
    </dataValidation>
    <dataValidation type="list" allowBlank="1" showInputMessage="1" showErrorMessage="1" sqref="AE2">
      <formula1>Sheet1!$B$1:$B$278</formula1>
    </dataValidation>
    <dataValidation type="list" allowBlank="1" showInputMessage="1" showErrorMessage="1" sqref="AD1:AD2">
      <formula1>"驻蓉,属地"</formula1>
    </dataValidation>
    <dataValidation type="list" allowBlank="1" showInputMessage="1" showErrorMessage="1" sqref="E2:E65536">
      <formula1>"公务员,机关工人,事业单位专业技术人员,事业单位管理人员,事业单位工勤人员"</formula1>
    </dataValidation>
    <dataValidation type="list" allowBlank="1" showInputMessage="1" showErrorMessage="1" sqref="F2:F226">
      <formula1>Sheet1!$G$2:$G$71</formula1>
    </dataValidation>
    <dataValidation type="list" allowBlank="1" showInputMessage="1" showErrorMessage="1" sqref="G2:G65536">
      <formula1>"1级,2级,3级,4级,5级,6级,7级,8级,9级,10级,11级,12级,13级,14级,15级,16级,17级,18级,19级,20级,21级,22级,23级,24级,25级,26级,27级"</formula1>
    </dataValidation>
    <dataValidation type="list" allowBlank="1" showInputMessage="1" showErrorMessage="1" sqref="J$1:J$1048576">
      <formula1>"学徒期(熟练期) ,普通工 ,职业资格五级（初级） ,职业资格四级(中级) ,职业资格三级(高级) ,职业资格二级(技师） ,职业资格一级(高级技师)"</formula1>
    </dataValidation>
    <dataValidation type="list" allowBlank="1" showInputMessage="1" showErrorMessage="1" sqref="K$1:K$1048576">
      <formula1>"1档 ,2档 ,3档 ,4档 ,5档 ,6档 ,7档 ,8档 ,9档 ,10档 ,11档 ,12档 ,13档 ,14档 ,15档 ,16档 ,17档 ,18档 ,19档"</formula1>
    </dataValidation>
    <dataValidation type="list" allowBlank="1" showInputMessage="1" showErrorMessage="1" sqref="L$1:L$1048576">
      <formula1>"一级 ,二级 ,三级 ,四级 ,五级 ,六级 ,七级 ,八级 ,九级 ,十级 ,十一级 ,十二级 ,十三级 ,见习期 ,船长 ,轮机长 ,大副 ,二副 ,三副"</formula1>
    </dataValidation>
    <dataValidation type="list" allowBlank="1" showInputMessage="1" showErrorMessage="1" sqref="M2:M65536 O2:O65536">
      <formula1>"1级,2级,3级,4级,5级,6级,7级,8级,9级,10级,11级,12级,13级,14级,15级,16级,17级,18级,19级,20级,21级,22级,23级,24级,25级,26级,27级,28级,29级,30级,31级,32级,33级,34级,35级,36级,37级,38级,39级,40级,41级,42级,43级,44级,45级,46级,47级,48级,49级,50级,51级,52级,53级,54级,55级,56级,57级,58级,59级,60级,61级,62级,63级,64级,65级"</formula1>
    </dataValidation>
    <dataValidation type="list" allowBlank="1" showInputMessage="1" showErrorMessage="1" sqref="AK$1:AK$1048576">
      <formula1>"特级船组,一级船组,二级船组,三级船组,四级船组"</formula1>
    </dataValidation>
    <dataValidation type="list" allowBlank="1" showInputMessage="1" showErrorMessage="1" sqref="N2:N65536">
      <formula1>"1级,2级,3级,4级,5级,6级,7级,8级,9级,10级"</formula1>
    </dataValidation>
    <dataValidation type="list" allowBlank="1" showInputMessage="1" showErrorMessage="1" sqref="P$1:P$1048576">
      <formula1>"技术工一级,技术工二级,技术工三级,技术工四级,技术工五级,普通工,水手长,副水手长,一级水手,二级水手,一级潜水员,二级潜水员,三级潜水员"</formula1>
    </dataValidation>
    <dataValidation type="list" allowBlank="1" showInputMessage="1" showErrorMessage="1" sqref="Q2:Q218">
      <formula1>Sheet1!$F$2:$F$51</formula1>
    </dataValidation>
    <dataValidation type="list" allowBlank="1" showInputMessage="1" showErrorMessage="1" sqref="AG$1:AG$1048576">
      <formula1>"总警监,副总警监,一级警监,二级警监,三级警监,一级警督,二级警督,三级警督,一级警司,二级警司,三级警司,一级警员,二级警员"</formula1>
    </dataValidation>
    <dataValidation type="list" allowBlank="1" showInputMessage="1" showErrorMessage="1" sqref="AI$1:AI$1048576">
      <formula1>"海上,内河"</formula1>
    </dataValidation>
    <dataValidation type="whole" operator="between" allowBlank="1" showInputMessage="1" showErrorMessage="1" sqref="W$1:Y$1048576 AA$1:AC$1048576">
      <formula1>0</formula1>
      <formula2>99</formula2>
    </dataValidation>
  </dataValidations>
  <pageMargins left="0.81" right="1.37" top="0.748031496062992" bottom="0.47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W21"/>
  <sheetViews>
    <sheetView showGridLines="0" workbookViewId="0">
      <selection activeCell="A1" sqref="A1:W1"/>
    </sheetView>
  </sheetViews>
  <sheetFormatPr defaultColWidth="9" defaultRowHeight="13.5"/>
  <cols>
    <col min="1" max="1" width="3.875" customWidth="1"/>
    <col min="2" max="2" width="14.75" customWidth="1"/>
    <col min="3" max="3" width="6.625" style="4" customWidth="1"/>
    <col min="4" max="4" width="7.625" style="4" customWidth="1"/>
    <col min="5" max="5" width="17.375" style="4" customWidth="1"/>
    <col min="6" max="6" width="10.125" style="4" customWidth="1"/>
    <col min="7" max="7" width="5.375" style="4" customWidth="1"/>
    <col min="8" max="8" width="5" style="4" customWidth="1"/>
    <col min="9" max="13" width="5" style="5" customWidth="1"/>
    <col min="14" max="17" width="5.5" style="4" customWidth="1"/>
    <col min="18" max="19" width="4.25" style="4" customWidth="1"/>
    <col min="20" max="22" width="4.25" customWidth="1"/>
    <col min="23" max="23" width="9" customWidth="1"/>
  </cols>
  <sheetData>
    <row r="1" ht="44.25" customHeight="1" spans="1:23">
      <c r="A1" s="6" t="s">
        <v>46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ht="34.5" customHeight="1" spans="1:6">
      <c r="A2" s="7" t="s">
        <v>47</v>
      </c>
      <c r="B2" s="7"/>
      <c r="C2" s="8"/>
      <c r="D2" s="9"/>
      <c r="E2" s="9"/>
      <c r="F2" s="10"/>
    </row>
    <row r="3" ht="135" customHeight="1" spans="1:23">
      <c r="A3" s="11" t="s">
        <v>48</v>
      </c>
      <c r="B3" s="11" t="s">
        <v>49</v>
      </c>
      <c r="C3" s="12" t="s">
        <v>1</v>
      </c>
      <c r="D3" s="12" t="s">
        <v>3</v>
      </c>
      <c r="E3" s="12" t="s">
        <v>50</v>
      </c>
      <c r="F3" s="12" t="s">
        <v>51</v>
      </c>
      <c r="G3" s="13" t="s">
        <v>52</v>
      </c>
      <c r="H3" s="13" t="s">
        <v>29</v>
      </c>
      <c r="I3" s="36" t="s">
        <v>53</v>
      </c>
      <c r="J3" s="37" t="s">
        <v>54</v>
      </c>
      <c r="K3" s="37" t="s">
        <v>55</v>
      </c>
      <c r="L3" s="37" t="s">
        <v>56</v>
      </c>
      <c r="M3" s="36" t="s">
        <v>57</v>
      </c>
      <c r="N3" s="38" t="s">
        <v>58</v>
      </c>
      <c r="O3" s="39" t="s">
        <v>23</v>
      </c>
      <c r="P3" s="39" t="s">
        <v>24</v>
      </c>
      <c r="Q3" s="13" t="s">
        <v>59</v>
      </c>
      <c r="R3" s="13" t="s">
        <v>60</v>
      </c>
      <c r="S3" s="13" t="s">
        <v>61</v>
      </c>
      <c r="T3" s="13" t="s">
        <v>33</v>
      </c>
      <c r="U3" s="13" t="s">
        <v>34</v>
      </c>
      <c r="V3" s="13" t="s">
        <v>35</v>
      </c>
      <c r="W3" s="13" t="s">
        <v>36</v>
      </c>
    </row>
    <row r="4" s="3" customFormat="1" ht="14.25" customHeight="1" spans="1:23">
      <c r="A4" s="14">
        <f>ROW(A1)</f>
        <v>1</v>
      </c>
      <c r="B4" s="15" t="str">
        <f>IF(电子模板!A2="","",电子模板!A2)</f>
        <v>XXXXXXXXX</v>
      </c>
      <c r="C4" s="16" t="str">
        <f>IF(B4="","",IF(VLOOKUP($B4,电子模板!$A:$AF,2,0)="","",VLOOKUP($B4,电子模板!$A:$AF,2,0)))</f>
        <v>张三</v>
      </c>
      <c r="D4" s="17">
        <f>IF(B4="","",IF(VLOOKUP($B4,电子模板!$A:$AF,4,0)="","",VLOOKUP($B4,电子模板!$A:$AF,4,0)))</f>
        <v>201610</v>
      </c>
      <c r="E4" s="17" t="str">
        <f>IF(B4="","",IF(VLOOKUP($B4,电子模板!$A:$AF,5,0)="","",VLOOKUP($B4,电子模板!$A:$AF,5,0)))</f>
        <v>事业单位专业技术人员</v>
      </c>
      <c r="F4" s="17" t="str">
        <f>IFERROR(IF($E4="公务员",VLOOKUP($B4,电子模板!$A:$AF,6,0),IF($E4="机关工人",VLOOKUP($B4,电子模板!$A:$AF,11,0),IF($E4="事业单位管理人员",VLOOKUP($B4,电子模板!$A:$AF,14,0),IF($E4="事业单位专业技术人员",VLOOKUP($B4,电子模板!$A:$AF,12,0),VLOOKUP($B4,电子模板!$A:$AF,16,0))))),"")</f>
        <v>五级 </v>
      </c>
      <c r="G4" s="17" t="str">
        <f>IFERROR(IF($E4="公务员",VLOOKUP($B4,电子模板!$A:$AF,7,0)&amp;"/"&amp;VLOOKUP($B4,电子模板!$A:$AF,8,0),IF($E4="机关工人",VLOOKUP($B4,电子模板!$A:$AF,10,0),IF($E4="事业单位管理人员",VLOOKUP($B4,电子模板!$A:$AF,15,0),IF($E4="事业单位专业技术人员",VLOOKUP($B4,电子模板!$A:$AF,13,0),VLOOKUP($B4,电子模板!$A:$AF,17,0))))),"")</f>
        <v>43级</v>
      </c>
      <c r="H4" s="17" t="str">
        <f>IF(B4="","",IF(VLOOKUP($B4,电子模板!$A:$AF,30,0)="","",VLOOKUP($B4,电子模板!$A:$AF,30,0)))</f>
        <v>驻蓉</v>
      </c>
      <c r="I4" s="40">
        <f>IF(B4="","",IF(VLOOKUP($B4,电子模板!$A:$AF,18,0)="","",VLOOKUP($B4,电子模板!$A:$AF,18,0)))</f>
        <v>1000</v>
      </c>
      <c r="J4" s="40">
        <f>IF(B4="","",IF(VLOOKUP($B4,电子模板!$A:$AF,19,0)="","",VLOOKUP($B4,电子模板!$A:$AF,19,0)))</f>
        <v>86</v>
      </c>
      <c r="K4" s="40">
        <f>IF(B4="","",IF(VLOOKUP($B4,电子模板!$A:$AF,20,0)="","",VLOOKUP($B4,电子模板!$A:$AF,20,0)))</f>
        <v>1.5</v>
      </c>
      <c r="L4" s="40" t="str">
        <f>IF(B4="","",IF(VLOOKUP($B4,电子模板!$A:$AF,21,0)="","",VLOOKUP($B4,电子模板!$A:$AF,21,0)))</f>
        <v/>
      </c>
      <c r="M4" s="40" t="str">
        <f>IF(B4="","",IF(VLOOKUP($B4,电子模板!$A:$AF,22,0)="","",VLOOKUP($B4,电子模板!$A:$AF,22,0)))</f>
        <v/>
      </c>
      <c r="N4" s="17" t="str">
        <f>IF(B4="","",IF(VLOOKUP($B4,电子模板!$A:$AF,23,0)="","",VLOOKUP($B4,电子模板!$A:$AF,23,0)))</f>
        <v/>
      </c>
      <c r="O4" s="17" t="str">
        <f>IF(B4="","",IF(VLOOKUP($B4,电子模板!$A:$AF,24,0)="","",VLOOKUP($B4,电子模板!$A:$AF,24,0)))</f>
        <v/>
      </c>
      <c r="P4" s="17" t="str">
        <f>IF(B4="","",IF(VLOOKUP($B4,电子模板!$A:$AF,25,0)="","",VLOOKUP($B4,电子模板!$A:$AF,25,0)))</f>
        <v/>
      </c>
      <c r="Q4" s="17" t="str">
        <f>IF(B4="","",IF(VLOOKUP($B4,电子模板!$A:$AF,26,0)="","",VLOOKUP($B4,电子模板!$A:$AF,26,0)))</f>
        <v>否</v>
      </c>
      <c r="R4" s="17" t="str">
        <f>IF(AND(OR(电子模板!AA2="",电子模板!AA2=0),OR(电子模板!AB2="",电子模板!AB2=0)),"",电子模板!AA2+电子模板!AB2)</f>
        <v/>
      </c>
      <c r="S4" s="17" t="str">
        <f>IF(B4="","",IF(VLOOKUP($B4,电子模板!$A:$AF,29,0)="","",VLOOKUP($B4,电子模板!$A:$AF,29,0)))</f>
        <v/>
      </c>
      <c r="T4" s="17" t="str">
        <f>IF(B4="","",IF(VLOOKUP($B4,电子模板!$A:$AK,34,0)="","",VLOOKUP($B4,电子模板!$A:$AK,34,0)))</f>
        <v/>
      </c>
      <c r="U4" s="17" t="str">
        <f>IF(B4="","",IF(VLOOKUP($B4,电子模板!$A:$AK,35,0)="","",VLOOKUP($B4,电子模板!$A:$AK,35,0)))</f>
        <v/>
      </c>
      <c r="V4" s="17" t="str">
        <f>IF(B4="","",IF(VLOOKUP($B4,电子模板!$A:$AK,36,0)="","",VLOOKUP($B4,电子模板!$A:$AK,36,0)))</f>
        <v/>
      </c>
      <c r="W4" s="12" t="str">
        <f>IF(B4="","",IF(VLOOKUP($B4,电子模板!$A:$AK,37,0)="","",VLOOKUP($B4,电子模板!$A:$AK,37,0)))</f>
        <v/>
      </c>
    </row>
    <row r="5" s="3" customFormat="1" ht="14.25" customHeight="1" spans="1:23">
      <c r="A5" s="14">
        <f t="shared" ref="A5:A15" si="0">ROW(A2)</f>
        <v>2</v>
      </c>
      <c r="B5" s="15" t="str">
        <f>IF(电子模板!A3="","",电子模板!A3)</f>
        <v/>
      </c>
      <c r="C5" s="16" t="str">
        <f>IF(B5="","",IF(VLOOKUP($B5,电子模板!$A:$AF,2,0)="","",VLOOKUP($B5,电子模板!$A:$AF,2,0)))</f>
        <v/>
      </c>
      <c r="D5" s="17" t="str">
        <f>IF(B5="","",IF(VLOOKUP($B5,电子模板!$A:$AF,4,0)="","",VLOOKUP($B5,电子模板!$A:$AF,4,0)))</f>
        <v/>
      </c>
      <c r="E5" s="17" t="str">
        <f>IF(B5="","",IF(VLOOKUP($B5,电子模板!$A:$AF,5,0)="","",VLOOKUP($B5,电子模板!$A:$AF,5,0)))</f>
        <v/>
      </c>
      <c r="F5" s="17" t="str">
        <f>IFERROR(IF($E5="公务员",VLOOKUP($B5,电子模板!$A:$AF,6,0),IF($E5="机关工人",VLOOKUP($B5,电子模板!$A:$AF,11,0),IF($E5="事业单位管理人员",VLOOKUP($B5,电子模板!$A:$AF,14,0),IF($E5="事业单位专业技术人员",VLOOKUP($B5,电子模板!$A:$AF,12,0),VLOOKUP($B5,电子模板!$A:$AF,16,0))))),"")</f>
        <v/>
      </c>
      <c r="G5" s="17" t="str">
        <f>IFERROR(IF($E5="公务员",VLOOKUP($B5,电子模板!$A:$AF,7,0)&amp;"/"&amp;VLOOKUP($B5,电子模板!$A:$AF,8,0),IF($E5="机关工人",VLOOKUP($B5,电子模板!$A:$AF,10,0),IF($E5="事业单位管理人员",VLOOKUP($B5,电子模板!$A:$AF,15,0),IF($E5="事业单位专业技术人员",VLOOKUP($B5,电子模板!$A:$AF,13,0),VLOOKUP($B5,电子模板!$A:$AF,17,0))))),"")</f>
        <v/>
      </c>
      <c r="H5" s="17" t="str">
        <f>IF(B5="","",IF(VLOOKUP($B5,电子模板!$A:$AF,30,0)="","",VLOOKUP($B5,电子模板!$A:$AF,30,0)))</f>
        <v/>
      </c>
      <c r="I5" s="40" t="str">
        <f>IF(B5="","",IF(VLOOKUP($B5,电子模板!$A:$AF,18,0)="","",VLOOKUP($B5,电子模板!$A:$AF,18,0)))</f>
        <v/>
      </c>
      <c r="J5" s="40" t="str">
        <f>IF(B5="","",IF(VLOOKUP($B5,电子模板!$A:$AF,19,0)="","",VLOOKUP($B5,电子模板!$A:$AF,19,0)))</f>
        <v/>
      </c>
      <c r="K5" s="40" t="str">
        <f>IF(B5="","",IF(VLOOKUP($B5,电子模板!$A:$AF,20,0)="","",VLOOKUP($B5,电子模板!$A:$AF,20,0)))</f>
        <v/>
      </c>
      <c r="L5" s="40" t="str">
        <f>IF(B5="","",IF(VLOOKUP($B5,电子模板!$A:$AF,21,0)="","",VLOOKUP($B5,电子模板!$A:$AF,21,0)))</f>
        <v/>
      </c>
      <c r="M5" s="40" t="str">
        <f>IF(B5="","",IF(VLOOKUP($B5,电子模板!$A:$AF,22,0)="","",VLOOKUP($B5,电子模板!$A:$AF,22,0)))</f>
        <v/>
      </c>
      <c r="N5" s="17" t="str">
        <f>IF(B5="","",IF(VLOOKUP($B5,电子模板!$A:$AF,23,0)="","",VLOOKUP($B5,电子模板!$A:$AF,23,0)))</f>
        <v/>
      </c>
      <c r="O5" s="17" t="str">
        <f>IF(B5="","",IF(VLOOKUP($B5,电子模板!$A:$AF,24,0)="","",VLOOKUP($B5,电子模板!$A:$AF,24,0)))</f>
        <v/>
      </c>
      <c r="P5" s="17" t="str">
        <f>IF(B5="","",IF(VLOOKUP($B5,电子模板!$A:$AF,25,0)="","",VLOOKUP($B5,电子模板!$A:$AF,25,0)))</f>
        <v/>
      </c>
      <c r="Q5" s="17" t="str">
        <f>IF(B5="","",IF(VLOOKUP($B5,电子模板!$A:$AF,26,0)="","",VLOOKUP($B5,电子模板!$A:$AF,26,0)))</f>
        <v/>
      </c>
      <c r="R5" s="17" t="str">
        <f>IF(AND(OR(电子模板!AA3="",电子模板!AA3=0),OR(电子模板!AB3="",电子模板!AB3=0)),"",电子模板!AA3+电子模板!AB3)</f>
        <v/>
      </c>
      <c r="S5" s="17" t="str">
        <f>IF(B5="","",IF(VLOOKUP($B5,电子模板!$A:$AF,29,0)="","",VLOOKUP($B5,电子模板!$A:$AF,29,0)))</f>
        <v/>
      </c>
      <c r="T5" s="17" t="str">
        <f>IF(B5="","",IF(VLOOKUP($B5,电子模板!$A:$AK,34,0)="","",VLOOKUP($B5,电子模板!$A:$AK,34,0)))</f>
        <v/>
      </c>
      <c r="U5" s="17" t="str">
        <f>IF(B5="","",IF(VLOOKUP($B5,电子模板!$A:$AK,35,0)="","",VLOOKUP($B5,电子模板!$A:$AK,35,0)))</f>
        <v/>
      </c>
      <c r="V5" s="17" t="str">
        <f>IF(B5="","",IF(VLOOKUP($B5,电子模板!$A:$AK,36,0)="","",VLOOKUP($B5,电子模板!$A:$AK,36,0)))</f>
        <v/>
      </c>
      <c r="W5" s="12" t="str">
        <f>IF(B5="","",IF(VLOOKUP($B5,电子模板!$A:$AK,37,0)="","",VLOOKUP($B5,电子模板!$A:$AK,37,0)))</f>
        <v/>
      </c>
    </row>
    <row r="6" s="3" customFormat="1" ht="14.25" customHeight="1" spans="1:23">
      <c r="A6" s="14">
        <f t="shared" si="0"/>
        <v>3</v>
      </c>
      <c r="B6" s="15" t="str">
        <f>IF(电子模板!A4="","",电子模板!A4)</f>
        <v/>
      </c>
      <c r="C6" s="16" t="str">
        <f>IF(B6="","",IF(VLOOKUP($B6,电子模板!$A:$AF,2,0)="","",VLOOKUP($B6,电子模板!$A:$AF,2,0)))</f>
        <v/>
      </c>
      <c r="D6" s="17" t="str">
        <f>IF(B6="","",IF(VLOOKUP($B6,电子模板!$A:$AF,4,0)="","",VLOOKUP($B6,电子模板!$A:$AF,4,0)))</f>
        <v/>
      </c>
      <c r="E6" s="17" t="str">
        <f>IF(B6="","",IF(VLOOKUP($B6,电子模板!$A:$AF,5,0)="","",VLOOKUP($B6,电子模板!$A:$AF,5,0)))</f>
        <v/>
      </c>
      <c r="F6" s="17" t="str">
        <f>IFERROR(IF($E6="公务员",VLOOKUP($B6,电子模板!$A:$AF,6,0),IF($E6="机关工人",VLOOKUP($B6,电子模板!$A:$AF,11,0),IF($E6="事业单位管理人员",VLOOKUP($B6,电子模板!$A:$AF,14,0),IF($E6="事业单位专业技术人员",VLOOKUP($B6,电子模板!$A:$AF,12,0),VLOOKUP($B6,电子模板!$A:$AF,16,0))))),"")</f>
        <v/>
      </c>
      <c r="G6" s="17" t="str">
        <f>IFERROR(IF($E6="公务员",VLOOKUP($B6,电子模板!$A:$AF,7,0)&amp;"/"&amp;VLOOKUP($B6,电子模板!$A:$AF,8,0),IF($E6="机关工人",VLOOKUP($B6,电子模板!$A:$AF,10,0),IF($E6="事业单位管理人员",VLOOKUP($B6,电子模板!$A:$AF,15,0),IF($E6="事业单位专业技术人员",VLOOKUP($B6,电子模板!$A:$AF,13,0),VLOOKUP($B6,电子模板!$A:$AF,17,0))))),"")</f>
        <v/>
      </c>
      <c r="H6" s="17" t="str">
        <f>IF(B6="","",IF(VLOOKUP($B6,电子模板!$A:$AF,30,0)="","",VLOOKUP($B6,电子模板!$A:$AF,30,0)))</f>
        <v/>
      </c>
      <c r="I6" s="40" t="str">
        <f>IF(B6="","",IF(VLOOKUP($B6,电子模板!$A:$AF,18,0)="","",VLOOKUP($B6,电子模板!$A:$AF,18,0)))</f>
        <v/>
      </c>
      <c r="J6" s="40" t="str">
        <f>IF(B6="","",IF(VLOOKUP($B6,电子模板!$A:$AF,19,0)="","",VLOOKUP($B6,电子模板!$A:$AF,19,0)))</f>
        <v/>
      </c>
      <c r="K6" s="40" t="str">
        <f>IF(B6="","",IF(VLOOKUP($B6,电子模板!$A:$AF,20,0)="","",VLOOKUP($B6,电子模板!$A:$AF,20,0)))</f>
        <v/>
      </c>
      <c r="L6" s="40" t="str">
        <f>IF(B6="","",IF(VLOOKUP($B6,电子模板!$A:$AF,21,0)="","",VLOOKUP($B6,电子模板!$A:$AF,21,0)))</f>
        <v/>
      </c>
      <c r="M6" s="40" t="str">
        <f>IF(B6="","",IF(VLOOKUP($B6,电子模板!$A:$AF,22,0)="","",VLOOKUP($B6,电子模板!$A:$AF,22,0)))</f>
        <v/>
      </c>
      <c r="N6" s="17" t="str">
        <f>IF(B6="","",IF(VLOOKUP($B6,电子模板!$A:$AF,23,0)="","",VLOOKUP($B6,电子模板!$A:$AF,23,0)))</f>
        <v/>
      </c>
      <c r="O6" s="17" t="str">
        <f>IF(B6="","",IF(VLOOKUP($B6,电子模板!$A:$AF,24,0)="","",VLOOKUP($B6,电子模板!$A:$AF,24,0)))</f>
        <v/>
      </c>
      <c r="P6" s="17" t="str">
        <f>IF(B6="","",IF(VLOOKUP($B6,电子模板!$A:$AF,25,0)="","",VLOOKUP($B6,电子模板!$A:$AF,25,0)))</f>
        <v/>
      </c>
      <c r="Q6" s="17" t="str">
        <f>IF(B6="","",IF(VLOOKUP($B6,电子模板!$A:$AF,26,0)="","",VLOOKUP($B6,电子模板!$A:$AF,26,0)))</f>
        <v/>
      </c>
      <c r="R6" s="17" t="str">
        <f>IF(AND(OR(电子模板!AA4="",电子模板!AA4=0),OR(电子模板!AB4="",电子模板!AB4=0)),"",电子模板!AA4+电子模板!AB4)</f>
        <v/>
      </c>
      <c r="S6" s="17" t="str">
        <f>IF(B6="","",IF(VLOOKUP($B6,电子模板!$A:$AF,29,0)="","",VLOOKUP($B6,电子模板!$A:$AF,29,0)))</f>
        <v/>
      </c>
      <c r="T6" s="17" t="str">
        <f>IF(B6="","",IF(VLOOKUP($B6,电子模板!$A:$AK,34,0)="","",VLOOKUP($B6,电子模板!$A:$AK,34,0)))</f>
        <v/>
      </c>
      <c r="U6" s="17" t="str">
        <f>IF(B6="","",IF(VLOOKUP($B6,电子模板!$A:$AK,35,0)="","",VLOOKUP($B6,电子模板!$A:$AK,35,0)))</f>
        <v/>
      </c>
      <c r="V6" s="17" t="str">
        <f>IF(B6="","",IF(VLOOKUP($B6,电子模板!$A:$AK,36,0)="","",VLOOKUP($B6,电子模板!$A:$AK,36,0)))</f>
        <v/>
      </c>
      <c r="W6" s="12" t="str">
        <f>IF(B6="","",IF(VLOOKUP($B6,电子模板!$A:$AK,37,0)="","",VLOOKUP($B6,电子模板!$A:$AK,37,0)))</f>
        <v/>
      </c>
    </row>
    <row r="7" s="3" customFormat="1" ht="14.25" customHeight="1" spans="1:23">
      <c r="A7" s="14">
        <f t="shared" si="0"/>
        <v>4</v>
      </c>
      <c r="B7" s="15" t="str">
        <f>IF(电子模板!A5="","",电子模板!A5)</f>
        <v/>
      </c>
      <c r="C7" s="16" t="str">
        <f>IF(B7="","",IF(VLOOKUP($B7,电子模板!$A:$AF,2,0)="","",VLOOKUP($B7,电子模板!$A:$AF,2,0)))</f>
        <v/>
      </c>
      <c r="D7" s="17" t="str">
        <f>IF(B7="","",IF(VLOOKUP($B7,电子模板!$A:$AF,4,0)="","",VLOOKUP($B7,电子模板!$A:$AF,4,0)))</f>
        <v/>
      </c>
      <c r="E7" s="17" t="str">
        <f>IF(B7="","",IF(VLOOKUP($B7,电子模板!$A:$AF,5,0)="","",VLOOKUP($B7,电子模板!$A:$AF,5,0)))</f>
        <v/>
      </c>
      <c r="F7" s="17" t="str">
        <f>IFERROR(IF($E7="公务员",VLOOKUP($B7,电子模板!$A:$AF,6,0),IF($E7="机关工人",VLOOKUP($B7,电子模板!$A:$AF,11,0),IF($E7="事业单位管理人员",VLOOKUP($B7,电子模板!$A:$AF,14,0),IF($E7="事业单位专业技术人员",VLOOKUP($B7,电子模板!$A:$AF,12,0),VLOOKUP($B7,电子模板!$A:$AF,16,0))))),"")</f>
        <v/>
      </c>
      <c r="G7" s="17" t="str">
        <f>IFERROR(IF($E7="公务员",VLOOKUP($B7,电子模板!$A:$AF,7,0)&amp;"/"&amp;VLOOKUP($B7,电子模板!$A:$AF,8,0),IF($E7="机关工人",VLOOKUP($B7,电子模板!$A:$AF,10,0),IF($E7="事业单位管理人员",VLOOKUP($B7,电子模板!$A:$AF,15,0),IF($E7="事业单位专业技术人员",VLOOKUP($B7,电子模板!$A:$AF,13,0),VLOOKUP($B7,电子模板!$A:$AF,17,0))))),"")</f>
        <v/>
      </c>
      <c r="H7" s="17" t="str">
        <f>IF(B7="","",IF(VLOOKUP($B7,电子模板!$A:$AF,30,0)="","",VLOOKUP($B7,电子模板!$A:$AF,30,0)))</f>
        <v/>
      </c>
      <c r="I7" s="40" t="str">
        <f>IF(B7="","",IF(VLOOKUP($B7,电子模板!$A:$AF,18,0)="","",VLOOKUP($B7,电子模板!$A:$AF,18,0)))</f>
        <v/>
      </c>
      <c r="J7" s="40" t="str">
        <f>IF(B7="","",IF(VLOOKUP($B7,电子模板!$A:$AF,19,0)="","",VLOOKUP($B7,电子模板!$A:$AF,19,0)))</f>
        <v/>
      </c>
      <c r="K7" s="40" t="str">
        <f>IF(B7="","",IF(VLOOKUP($B7,电子模板!$A:$AF,20,0)="","",VLOOKUP($B7,电子模板!$A:$AF,20,0)))</f>
        <v/>
      </c>
      <c r="L7" s="40" t="str">
        <f>IF(B7="","",IF(VLOOKUP($B7,电子模板!$A:$AF,21,0)="","",VLOOKUP($B7,电子模板!$A:$AF,21,0)))</f>
        <v/>
      </c>
      <c r="M7" s="40" t="str">
        <f>IF(B7="","",IF(VLOOKUP($B7,电子模板!$A:$AF,22,0)="","",VLOOKUP($B7,电子模板!$A:$AF,22,0)))</f>
        <v/>
      </c>
      <c r="N7" s="17" t="str">
        <f>IF(B7="","",IF(VLOOKUP($B7,电子模板!$A:$AF,23,0)="","",VLOOKUP($B7,电子模板!$A:$AF,23,0)))</f>
        <v/>
      </c>
      <c r="O7" s="17" t="str">
        <f>IF(B7="","",IF(VLOOKUP($B7,电子模板!$A:$AF,24,0)="","",VLOOKUP($B7,电子模板!$A:$AF,24,0)))</f>
        <v/>
      </c>
      <c r="P7" s="17" t="str">
        <f>IF(B7="","",IF(VLOOKUP($B7,电子模板!$A:$AF,25,0)="","",VLOOKUP($B7,电子模板!$A:$AF,25,0)))</f>
        <v/>
      </c>
      <c r="Q7" s="17" t="str">
        <f>IF(B7="","",IF(VLOOKUP($B7,电子模板!$A:$AF,26,0)="","",VLOOKUP($B7,电子模板!$A:$AF,26,0)))</f>
        <v/>
      </c>
      <c r="R7" s="17" t="str">
        <f>IF(AND(OR(电子模板!AA5="",电子模板!AA5=0),OR(电子模板!AB5="",电子模板!AB5=0)),"",电子模板!AA5+电子模板!AB5)</f>
        <v/>
      </c>
      <c r="S7" s="17" t="str">
        <f>IF(B7="","",IF(VLOOKUP($B7,电子模板!$A:$AF,29,0)="","",VLOOKUP($B7,电子模板!$A:$AF,29,0)))</f>
        <v/>
      </c>
      <c r="T7" s="17" t="str">
        <f>IF(B7="","",IF(VLOOKUP($B7,电子模板!$A:$AK,34,0)="","",VLOOKUP($B7,电子模板!$A:$AK,34,0)))</f>
        <v/>
      </c>
      <c r="U7" s="17" t="str">
        <f>IF(B7="","",IF(VLOOKUP($B7,电子模板!$A:$AK,35,0)="","",VLOOKUP($B7,电子模板!$A:$AK,35,0)))</f>
        <v/>
      </c>
      <c r="V7" s="17" t="str">
        <f>IF(B7="","",IF(VLOOKUP($B7,电子模板!$A:$AK,36,0)="","",VLOOKUP($B7,电子模板!$A:$AK,36,0)))</f>
        <v/>
      </c>
      <c r="W7" s="12" t="str">
        <f>IF(B7="","",IF(VLOOKUP($B7,电子模板!$A:$AK,37,0)="","",VLOOKUP($B7,电子模板!$A:$AK,37,0)))</f>
        <v/>
      </c>
    </row>
    <row r="8" s="3" customFormat="1" ht="14.25" customHeight="1" spans="1:23">
      <c r="A8" s="14">
        <f t="shared" si="0"/>
        <v>5</v>
      </c>
      <c r="B8" s="15" t="str">
        <f>IF(电子模板!A6="","",电子模板!A6)</f>
        <v/>
      </c>
      <c r="C8" s="16" t="str">
        <f>IF(B8="","",IF(VLOOKUP($B8,电子模板!$A:$AF,2,0)="","",VLOOKUP($B8,电子模板!$A:$AF,2,0)))</f>
        <v/>
      </c>
      <c r="D8" s="17" t="str">
        <f>IF(B8="","",IF(VLOOKUP($B8,电子模板!$A:$AF,4,0)="","",VLOOKUP($B8,电子模板!$A:$AF,4,0)))</f>
        <v/>
      </c>
      <c r="E8" s="17" t="str">
        <f>IF(B8="","",IF(VLOOKUP($B8,电子模板!$A:$AF,5,0)="","",VLOOKUP($B8,电子模板!$A:$AF,5,0)))</f>
        <v/>
      </c>
      <c r="F8" s="17" t="str">
        <f>IFERROR(IF($E8="公务员",VLOOKUP($B8,电子模板!$A:$AF,6,0),IF($E8="机关工人",VLOOKUP($B8,电子模板!$A:$AF,11,0),IF($E8="事业单位管理人员",VLOOKUP($B8,电子模板!$A:$AF,14,0),IF($E8="事业单位专业技术人员",VLOOKUP($B8,电子模板!$A:$AF,12,0),VLOOKUP($B8,电子模板!$A:$AF,16,0))))),"")</f>
        <v/>
      </c>
      <c r="G8" s="17" t="str">
        <f>IFERROR(IF($E8="公务员",VLOOKUP($B8,电子模板!$A:$AF,7,0)&amp;"/"&amp;VLOOKUP($B8,电子模板!$A:$AF,8,0),IF($E8="机关工人",VLOOKUP($B8,电子模板!$A:$AF,10,0),IF($E8="事业单位管理人员",VLOOKUP($B8,电子模板!$A:$AF,15,0),IF($E8="事业单位专业技术人员",VLOOKUP($B8,电子模板!$A:$AF,13,0),VLOOKUP($B8,电子模板!$A:$AF,17,0))))),"")</f>
        <v/>
      </c>
      <c r="H8" s="17" t="str">
        <f>IF(B8="","",IF(VLOOKUP($B8,电子模板!$A:$AF,30,0)="","",VLOOKUP($B8,电子模板!$A:$AF,30,0)))</f>
        <v/>
      </c>
      <c r="I8" s="40" t="str">
        <f>IF(B8="","",IF(VLOOKUP($B8,电子模板!$A:$AF,18,0)="","",VLOOKUP($B8,电子模板!$A:$AF,18,0)))</f>
        <v/>
      </c>
      <c r="J8" s="40" t="str">
        <f>IF(B8="","",IF(VLOOKUP($B8,电子模板!$A:$AF,19,0)="","",VLOOKUP($B8,电子模板!$A:$AF,19,0)))</f>
        <v/>
      </c>
      <c r="K8" s="40" t="str">
        <f>IF(B8="","",IF(VLOOKUP($B8,电子模板!$A:$AF,20,0)="","",VLOOKUP($B8,电子模板!$A:$AF,20,0)))</f>
        <v/>
      </c>
      <c r="L8" s="40" t="str">
        <f>IF(B8="","",IF(VLOOKUP($B8,电子模板!$A:$AF,21,0)="","",VLOOKUP($B8,电子模板!$A:$AF,21,0)))</f>
        <v/>
      </c>
      <c r="M8" s="40" t="str">
        <f>IF(B8="","",IF(VLOOKUP($B8,电子模板!$A:$AF,22,0)="","",VLOOKUP($B8,电子模板!$A:$AF,22,0)))</f>
        <v/>
      </c>
      <c r="N8" s="17" t="str">
        <f>IF(B8="","",IF(VLOOKUP($B8,电子模板!$A:$AF,23,0)="","",VLOOKUP($B8,电子模板!$A:$AF,23,0)))</f>
        <v/>
      </c>
      <c r="O8" s="17" t="str">
        <f>IF(B8="","",IF(VLOOKUP($B8,电子模板!$A:$AF,24,0)="","",VLOOKUP($B8,电子模板!$A:$AF,24,0)))</f>
        <v/>
      </c>
      <c r="P8" s="17" t="str">
        <f>IF(B8="","",IF(VLOOKUP($B8,电子模板!$A:$AF,25,0)="","",VLOOKUP($B8,电子模板!$A:$AF,25,0)))</f>
        <v/>
      </c>
      <c r="Q8" s="17" t="str">
        <f>IF(B8="","",IF(VLOOKUP($B8,电子模板!$A:$AF,26,0)="","",VLOOKUP($B8,电子模板!$A:$AF,26,0)))</f>
        <v/>
      </c>
      <c r="R8" s="17" t="str">
        <f>IF(AND(OR(电子模板!AA6="",电子模板!AA6=0),OR(电子模板!AB6="",电子模板!AB6=0)),"",电子模板!AA6+电子模板!AB6)</f>
        <v/>
      </c>
      <c r="S8" s="17" t="str">
        <f>IF(B8="","",IF(VLOOKUP($B8,电子模板!$A:$AF,29,0)="","",VLOOKUP($B8,电子模板!$A:$AF,29,0)))</f>
        <v/>
      </c>
      <c r="T8" s="17" t="str">
        <f>IF(B8="","",IF(VLOOKUP($B8,电子模板!$A:$AK,34,0)="","",VLOOKUP($B8,电子模板!$A:$AK,34,0)))</f>
        <v/>
      </c>
      <c r="U8" s="17" t="str">
        <f>IF(B8="","",IF(VLOOKUP($B8,电子模板!$A:$AK,35,0)="","",VLOOKUP($B8,电子模板!$A:$AK,35,0)))</f>
        <v/>
      </c>
      <c r="V8" s="17" t="str">
        <f>IF(B8="","",IF(VLOOKUP($B8,电子模板!$A:$AK,36,0)="","",VLOOKUP($B8,电子模板!$A:$AK,36,0)))</f>
        <v/>
      </c>
      <c r="W8" s="12" t="str">
        <f>IF(B8="","",IF(VLOOKUP($B8,电子模板!$A:$AK,37,0)="","",VLOOKUP($B8,电子模板!$A:$AK,37,0)))</f>
        <v/>
      </c>
    </row>
    <row r="9" s="3" customFormat="1" ht="14.25" customHeight="1" spans="1:23">
      <c r="A9" s="14">
        <f t="shared" si="0"/>
        <v>6</v>
      </c>
      <c r="B9" s="15" t="str">
        <f>IF(电子模板!A7="","",电子模板!A7)</f>
        <v/>
      </c>
      <c r="C9" s="16" t="str">
        <f>IF(B9="","",IF(VLOOKUP($B9,电子模板!$A:$AF,2,0)="","",VLOOKUP($B9,电子模板!$A:$AF,2,0)))</f>
        <v/>
      </c>
      <c r="D9" s="17" t="str">
        <f>IF(B9="","",IF(VLOOKUP($B9,电子模板!$A:$AF,4,0)="","",VLOOKUP($B9,电子模板!$A:$AF,4,0)))</f>
        <v/>
      </c>
      <c r="E9" s="17" t="str">
        <f>IF(B9="","",IF(VLOOKUP($B9,电子模板!$A:$AF,5,0)="","",VLOOKUP($B9,电子模板!$A:$AF,5,0)))</f>
        <v/>
      </c>
      <c r="F9" s="17" t="str">
        <f>IFERROR(IF($E9="公务员",VLOOKUP($B9,电子模板!$A:$AF,6,0),IF($E9="机关工人",VLOOKUP($B9,电子模板!$A:$AF,11,0),IF($E9="事业单位管理人员",VLOOKUP($B9,电子模板!$A:$AF,14,0),IF($E9="事业单位专业技术人员",VLOOKUP($B9,电子模板!$A:$AF,12,0),VLOOKUP($B9,电子模板!$A:$AF,16,0))))),"")</f>
        <v/>
      </c>
      <c r="G9" s="17" t="str">
        <f>IFERROR(IF($E9="公务员",VLOOKUP($B9,电子模板!$A:$AF,7,0)&amp;"/"&amp;VLOOKUP($B9,电子模板!$A:$AF,8,0),IF($E9="机关工人",VLOOKUP($B9,电子模板!$A:$AF,10,0),IF($E9="事业单位管理人员",VLOOKUP($B9,电子模板!$A:$AF,15,0),IF($E9="事业单位专业技术人员",VLOOKUP($B9,电子模板!$A:$AF,13,0),VLOOKUP($B9,电子模板!$A:$AF,17,0))))),"")</f>
        <v/>
      </c>
      <c r="H9" s="17" t="str">
        <f>IF(B9="","",IF(VLOOKUP($B9,电子模板!$A:$AF,30,0)="","",VLOOKUP($B9,电子模板!$A:$AF,30,0)))</f>
        <v/>
      </c>
      <c r="I9" s="40" t="str">
        <f>IF(B9="","",IF(VLOOKUP($B9,电子模板!$A:$AF,18,0)="","",VLOOKUP($B9,电子模板!$A:$AF,18,0)))</f>
        <v/>
      </c>
      <c r="J9" s="40" t="str">
        <f>IF(B9="","",IF(VLOOKUP($B9,电子模板!$A:$AF,19,0)="","",VLOOKUP($B9,电子模板!$A:$AF,19,0)))</f>
        <v/>
      </c>
      <c r="K9" s="40" t="str">
        <f>IF(B9="","",IF(VLOOKUP($B9,电子模板!$A:$AF,20,0)="","",VLOOKUP($B9,电子模板!$A:$AF,20,0)))</f>
        <v/>
      </c>
      <c r="L9" s="40" t="str">
        <f>IF(B9="","",IF(VLOOKUP($B9,电子模板!$A:$AF,21,0)="","",VLOOKUP($B9,电子模板!$A:$AF,21,0)))</f>
        <v/>
      </c>
      <c r="M9" s="40" t="str">
        <f>IF(B9="","",IF(VLOOKUP($B9,电子模板!$A:$AF,22,0)="","",VLOOKUP($B9,电子模板!$A:$AF,22,0)))</f>
        <v/>
      </c>
      <c r="N9" s="17" t="str">
        <f>IF(B9="","",IF(VLOOKUP($B9,电子模板!$A:$AF,23,0)="","",VLOOKUP($B9,电子模板!$A:$AF,23,0)))</f>
        <v/>
      </c>
      <c r="O9" s="17" t="str">
        <f>IF(B9="","",IF(VLOOKUP($B9,电子模板!$A:$AF,24,0)="","",VLOOKUP($B9,电子模板!$A:$AF,24,0)))</f>
        <v/>
      </c>
      <c r="P9" s="17" t="str">
        <f>IF(B9="","",IF(VLOOKUP($B9,电子模板!$A:$AF,25,0)="","",VLOOKUP($B9,电子模板!$A:$AF,25,0)))</f>
        <v/>
      </c>
      <c r="Q9" s="17" t="str">
        <f>IF(B9="","",IF(VLOOKUP($B9,电子模板!$A:$AF,26,0)="","",VLOOKUP($B9,电子模板!$A:$AF,26,0)))</f>
        <v/>
      </c>
      <c r="R9" s="17" t="str">
        <f>IF(AND(OR(电子模板!AA7="",电子模板!AA7=0),OR(电子模板!AB7="",电子模板!AB7=0)),"",电子模板!AA7+电子模板!AB7)</f>
        <v/>
      </c>
      <c r="S9" s="17" t="str">
        <f>IF(B9="","",IF(VLOOKUP($B9,电子模板!$A:$AF,29,0)="","",VLOOKUP($B9,电子模板!$A:$AF,29,0)))</f>
        <v/>
      </c>
      <c r="T9" s="17" t="str">
        <f>IF(B9="","",IF(VLOOKUP($B9,电子模板!$A:$AK,34,0)="","",VLOOKUP($B9,电子模板!$A:$AK,34,0)))</f>
        <v/>
      </c>
      <c r="U9" s="17" t="str">
        <f>IF(B9="","",IF(VLOOKUP($B9,电子模板!$A:$AK,35,0)="","",VLOOKUP($B9,电子模板!$A:$AK,35,0)))</f>
        <v/>
      </c>
      <c r="V9" s="17" t="str">
        <f>IF(B9="","",IF(VLOOKUP($B9,电子模板!$A:$AK,36,0)="","",VLOOKUP($B9,电子模板!$A:$AK,36,0)))</f>
        <v/>
      </c>
      <c r="W9" s="12" t="str">
        <f>IF(B9="","",IF(VLOOKUP($B9,电子模板!$A:$AK,37,0)="","",VLOOKUP($B9,电子模板!$A:$AK,37,0)))</f>
        <v/>
      </c>
    </row>
    <row r="10" s="3" customFormat="1" ht="14.25" customHeight="1" spans="1:23">
      <c r="A10" s="14">
        <f t="shared" si="0"/>
        <v>7</v>
      </c>
      <c r="B10" s="15" t="str">
        <f>IF(电子模板!A8="","",电子模板!A8)</f>
        <v/>
      </c>
      <c r="C10" s="16" t="str">
        <f>IF(B10="","",IF(VLOOKUP($B10,电子模板!$A:$AF,2,0)="","",VLOOKUP($B10,电子模板!$A:$AF,2,0)))</f>
        <v/>
      </c>
      <c r="D10" s="17" t="str">
        <f>IF(B10="","",IF(VLOOKUP($B10,电子模板!$A:$AF,4,0)="","",VLOOKUP($B10,电子模板!$A:$AF,4,0)))</f>
        <v/>
      </c>
      <c r="E10" s="17" t="str">
        <f>IF(B10="","",IF(VLOOKUP($B10,电子模板!$A:$AF,5,0)="","",VLOOKUP($B10,电子模板!$A:$AF,5,0)))</f>
        <v/>
      </c>
      <c r="F10" s="17" t="str">
        <f>IFERROR(IF($E10="公务员",VLOOKUP($B10,电子模板!$A:$AF,6,0),IF($E10="机关工人",VLOOKUP($B10,电子模板!$A:$AF,11,0),IF($E10="事业单位管理人员",VLOOKUP($B10,电子模板!$A:$AF,14,0),IF($E10="事业单位专业技术人员",VLOOKUP($B10,电子模板!$A:$AF,12,0),VLOOKUP($B10,电子模板!$A:$AF,16,0))))),"")</f>
        <v/>
      </c>
      <c r="G10" s="17" t="str">
        <f>IFERROR(IF($E10="公务员",VLOOKUP($B10,电子模板!$A:$AF,7,0)&amp;"/"&amp;VLOOKUP($B10,电子模板!$A:$AF,8,0),IF($E10="机关工人",VLOOKUP($B10,电子模板!$A:$AF,10,0),IF($E10="事业单位管理人员",VLOOKUP($B10,电子模板!$A:$AF,15,0),IF($E10="事业单位专业技术人员",VLOOKUP($B10,电子模板!$A:$AF,13,0),VLOOKUP($B10,电子模板!$A:$AF,17,0))))),"")</f>
        <v/>
      </c>
      <c r="H10" s="17" t="str">
        <f>IF(B10="","",IF(VLOOKUP($B10,电子模板!$A:$AF,30,0)="","",VLOOKUP($B10,电子模板!$A:$AF,30,0)))</f>
        <v/>
      </c>
      <c r="I10" s="40" t="str">
        <f>IF(B10="","",IF(VLOOKUP($B10,电子模板!$A:$AF,18,0)="","",VLOOKUP($B10,电子模板!$A:$AF,18,0)))</f>
        <v/>
      </c>
      <c r="J10" s="40" t="str">
        <f>IF(B10="","",IF(VLOOKUP($B10,电子模板!$A:$AF,19,0)="","",VLOOKUP($B10,电子模板!$A:$AF,19,0)))</f>
        <v/>
      </c>
      <c r="K10" s="40" t="str">
        <f>IF(B10="","",IF(VLOOKUP($B10,电子模板!$A:$AF,20,0)="","",VLOOKUP($B10,电子模板!$A:$AF,20,0)))</f>
        <v/>
      </c>
      <c r="L10" s="40" t="str">
        <f>IF(B10="","",IF(VLOOKUP($B10,电子模板!$A:$AF,21,0)="","",VLOOKUP($B10,电子模板!$A:$AF,21,0)))</f>
        <v/>
      </c>
      <c r="M10" s="40" t="str">
        <f>IF(B10="","",IF(VLOOKUP($B10,电子模板!$A:$AF,22,0)="","",VLOOKUP($B10,电子模板!$A:$AF,22,0)))</f>
        <v/>
      </c>
      <c r="N10" s="17" t="str">
        <f>IF(B10="","",IF(VLOOKUP($B10,电子模板!$A:$AF,23,0)="","",VLOOKUP($B10,电子模板!$A:$AF,23,0)))</f>
        <v/>
      </c>
      <c r="O10" s="17" t="str">
        <f>IF(B10="","",IF(VLOOKUP($B10,电子模板!$A:$AF,24,0)="","",VLOOKUP($B10,电子模板!$A:$AF,24,0)))</f>
        <v/>
      </c>
      <c r="P10" s="17" t="str">
        <f>IF(B10="","",IF(VLOOKUP($B10,电子模板!$A:$AF,25,0)="","",VLOOKUP($B10,电子模板!$A:$AF,25,0)))</f>
        <v/>
      </c>
      <c r="Q10" s="17" t="str">
        <f>IF(B10="","",IF(VLOOKUP($B10,电子模板!$A:$AF,26,0)="","",VLOOKUP($B10,电子模板!$A:$AF,26,0)))</f>
        <v/>
      </c>
      <c r="R10" s="17" t="str">
        <f>IF(AND(OR(电子模板!AA8="",电子模板!AA8=0),OR(电子模板!AB8="",电子模板!AB8=0)),"",电子模板!AA8+电子模板!AB8)</f>
        <v/>
      </c>
      <c r="S10" s="17" t="str">
        <f>IF(B10="","",IF(VLOOKUP($B10,电子模板!$A:$AF,29,0)="","",VLOOKUP($B10,电子模板!$A:$AF,29,0)))</f>
        <v/>
      </c>
      <c r="T10" s="17" t="str">
        <f>IF(B10="","",IF(VLOOKUP($B10,电子模板!$A:$AK,34,0)="","",VLOOKUP($B10,电子模板!$A:$AK,34,0)))</f>
        <v/>
      </c>
      <c r="U10" s="17" t="str">
        <f>IF(B10="","",IF(VLOOKUP($B10,电子模板!$A:$AK,35,0)="","",VLOOKUP($B10,电子模板!$A:$AK,35,0)))</f>
        <v/>
      </c>
      <c r="V10" s="17" t="str">
        <f>IF(B10="","",IF(VLOOKUP($B10,电子模板!$A:$AK,36,0)="","",VLOOKUP($B10,电子模板!$A:$AK,36,0)))</f>
        <v/>
      </c>
      <c r="W10" s="12" t="str">
        <f>IF(B10="","",IF(VLOOKUP($B10,电子模板!$A:$AK,37,0)="","",VLOOKUP($B10,电子模板!$A:$AK,37,0)))</f>
        <v/>
      </c>
    </row>
    <row r="11" s="3" customFormat="1" ht="14.25" customHeight="1" spans="1:23">
      <c r="A11" s="14">
        <f t="shared" si="0"/>
        <v>8</v>
      </c>
      <c r="B11" s="15" t="str">
        <f>IF(电子模板!A9="","",电子模板!A9)</f>
        <v/>
      </c>
      <c r="C11" s="16" t="str">
        <f>IF(B11="","",IF(VLOOKUP($B11,电子模板!$A:$AF,2,0)="","",VLOOKUP($B11,电子模板!$A:$AF,2,0)))</f>
        <v/>
      </c>
      <c r="D11" s="17" t="str">
        <f>IF(B11="","",IF(VLOOKUP($B11,电子模板!$A:$AF,4,0)="","",VLOOKUP($B11,电子模板!$A:$AF,4,0)))</f>
        <v/>
      </c>
      <c r="E11" s="17" t="str">
        <f>IF(B11="","",IF(VLOOKUP($B11,电子模板!$A:$AF,5,0)="","",VLOOKUP($B11,电子模板!$A:$AF,5,0)))</f>
        <v/>
      </c>
      <c r="F11" s="17" t="str">
        <f>IFERROR(IF($E11="公务员",VLOOKUP($B11,电子模板!$A:$AF,6,0),IF($E11="机关工人",VLOOKUP($B11,电子模板!$A:$AF,11,0),IF($E11="事业单位管理人员",VLOOKUP($B11,电子模板!$A:$AF,14,0),IF($E11="事业单位专业技术人员",VLOOKUP($B11,电子模板!$A:$AF,12,0),VLOOKUP($B11,电子模板!$A:$AF,16,0))))),"")</f>
        <v/>
      </c>
      <c r="G11" s="17" t="str">
        <f>IFERROR(IF($E11="公务员",VLOOKUP($B11,电子模板!$A:$AF,7,0)&amp;"/"&amp;VLOOKUP($B11,电子模板!$A:$AF,8,0),IF($E11="机关工人",VLOOKUP($B11,电子模板!$A:$AF,10,0),IF($E11="事业单位管理人员",VLOOKUP($B11,电子模板!$A:$AF,15,0),IF($E11="事业单位专业技术人员",VLOOKUP($B11,电子模板!$A:$AF,13,0),VLOOKUP($B11,电子模板!$A:$AF,17,0))))),"")</f>
        <v/>
      </c>
      <c r="H11" s="17" t="str">
        <f>IF(B11="","",IF(VLOOKUP($B11,电子模板!$A:$AF,30,0)="","",VLOOKUP($B11,电子模板!$A:$AF,30,0)))</f>
        <v/>
      </c>
      <c r="I11" s="40" t="str">
        <f>IF(B11="","",IF(VLOOKUP($B11,电子模板!$A:$AF,18,0)="","",VLOOKUP($B11,电子模板!$A:$AF,18,0)))</f>
        <v/>
      </c>
      <c r="J11" s="40" t="str">
        <f>IF(B11="","",IF(VLOOKUP($B11,电子模板!$A:$AF,19,0)="","",VLOOKUP($B11,电子模板!$A:$AF,19,0)))</f>
        <v/>
      </c>
      <c r="K11" s="40" t="str">
        <f>IF(B11="","",IF(VLOOKUP($B11,电子模板!$A:$AF,20,0)="","",VLOOKUP($B11,电子模板!$A:$AF,20,0)))</f>
        <v/>
      </c>
      <c r="L11" s="40" t="str">
        <f>IF(B11="","",IF(VLOOKUP($B11,电子模板!$A:$AF,21,0)="","",VLOOKUP($B11,电子模板!$A:$AF,21,0)))</f>
        <v/>
      </c>
      <c r="M11" s="40" t="str">
        <f>IF(B11="","",IF(VLOOKUP($B11,电子模板!$A:$AF,22,0)="","",VLOOKUP($B11,电子模板!$A:$AF,22,0)))</f>
        <v/>
      </c>
      <c r="N11" s="17" t="str">
        <f>IF(B11="","",IF(VLOOKUP($B11,电子模板!$A:$AF,23,0)="","",VLOOKUP($B11,电子模板!$A:$AF,23,0)))</f>
        <v/>
      </c>
      <c r="O11" s="17" t="str">
        <f>IF(B11="","",IF(VLOOKUP($B11,电子模板!$A:$AF,24,0)="","",VLOOKUP($B11,电子模板!$A:$AF,24,0)))</f>
        <v/>
      </c>
      <c r="P11" s="17" t="str">
        <f>IF(B11="","",IF(VLOOKUP($B11,电子模板!$A:$AF,25,0)="","",VLOOKUP($B11,电子模板!$A:$AF,25,0)))</f>
        <v/>
      </c>
      <c r="Q11" s="17" t="str">
        <f>IF(B11="","",IF(VLOOKUP($B11,电子模板!$A:$AF,26,0)="","",VLOOKUP($B11,电子模板!$A:$AF,26,0)))</f>
        <v/>
      </c>
      <c r="R11" s="17" t="str">
        <f>IF(AND(OR(电子模板!AA9="",电子模板!AA9=0),OR(电子模板!AB9="",电子模板!AB9=0)),"",电子模板!AA9+电子模板!AB9)</f>
        <v/>
      </c>
      <c r="S11" s="17" t="str">
        <f>IF(B11="","",IF(VLOOKUP($B11,电子模板!$A:$AF,29,0)="","",VLOOKUP($B11,电子模板!$A:$AF,29,0)))</f>
        <v/>
      </c>
      <c r="T11" s="17" t="str">
        <f>IF(B11="","",IF(VLOOKUP($B11,电子模板!$A:$AK,34,0)="","",VLOOKUP($B11,电子模板!$A:$AK,34,0)))</f>
        <v/>
      </c>
      <c r="U11" s="17" t="str">
        <f>IF(B11="","",IF(VLOOKUP($B11,电子模板!$A:$AK,35,0)="","",VLOOKUP($B11,电子模板!$A:$AK,35,0)))</f>
        <v/>
      </c>
      <c r="V11" s="17" t="str">
        <f>IF(B11="","",IF(VLOOKUP($B11,电子模板!$A:$AK,36,0)="","",VLOOKUP($B11,电子模板!$A:$AK,36,0)))</f>
        <v/>
      </c>
      <c r="W11" s="12" t="str">
        <f>IF(B11="","",IF(VLOOKUP($B11,电子模板!$A:$AK,37,0)="","",VLOOKUP($B11,电子模板!$A:$AK,37,0)))</f>
        <v/>
      </c>
    </row>
    <row r="12" s="3" customFormat="1" ht="14.25" customHeight="1" spans="1:23">
      <c r="A12" s="14">
        <f t="shared" si="0"/>
        <v>9</v>
      </c>
      <c r="B12" s="15" t="str">
        <f>IF(电子模板!A10="","",电子模板!A10)</f>
        <v/>
      </c>
      <c r="C12" s="16" t="str">
        <f>IF(B12="","",IF(VLOOKUP($B12,电子模板!$A:$AF,2,0)="","",VLOOKUP($B12,电子模板!$A:$AF,2,0)))</f>
        <v/>
      </c>
      <c r="D12" s="17" t="str">
        <f>IF(B12="","",IF(VLOOKUP($B12,电子模板!$A:$AF,4,0)="","",VLOOKUP($B12,电子模板!$A:$AF,4,0)))</f>
        <v/>
      </c>
      <c r="E12" s="17" t="str">
        <f>IF(B12="","",IF(VLOOKUP($B12,电子模板!$A:$AF,5,0)="","",VLOOKUP($B12,电子模板!$A:$AF,5,0)))</f>
        <v/>
      </c>
      <c r="F12" s="17" t="str">
        <f>IFERROR(IF($E12="公务员",VLOOKUP($B12,电子模板!$A:$AF,6,0),IF($E12="机关工人",VLOOKUP($B12,电子模板!$A:$AF,11,0),IF($E12="事业单位管理人员",VLOOKUP($B12,电子模板!$A:$AF,14,0),IF($E12="事业单位专业技术人员",VLOOKUP($B12,电子模板!$A:$AF,12,0),VLOOKUP($B12,电子模板!$A:$AF,16,0))))),"")</f>
        <v/>
      </c>
      <c r="G12" s="17" t="str">
        <f>IFERROR(IF($E12="公务员",VLOOKUP($B12,电子模板!$A:$AF,7,0)&amp;"/"&amp;VLOOKUP($B12,电子模板!$A:$AF,8,0),IF($E12="机关工人",VLOOKUP($B12,电子模板!$A:$AF,10,0),IF($E12="事业单位管理人员",VLOOKUP($B12,电子模板!$A:$AF,15,0),IF($E12="事业单位专业技术人员",VLOOKUP($B12,电子模板!$A:$AF,13,0),VLOOKUP($B12,电子模板!$A:$AF,17,0))))),"")</f>
        <v/>
      </c>
      <c r="H12" s="17" t="str">
        <f>IF(B12="","",IF(VLOOKUP($B12,电子模板!$A:$AF,30,0)="","",VLOOKUP($B12,电子模板!$A:$AF,30,0)))</f>
        <v/>
      </c>
      <c r="I12" s="40" t="str">
        <f>IF(B12="","",IF(VLOOKUP($B12,电子模板!$A:$AF,18,0)="","",VLOOKUP($B12,电子模板!$A:$AF,18,0)))</f>
        <v/>
      </c>
      <c r="J12" s="40" t="str">
        <f>IF(B12="","",IF(VLOOKUP($B12,电子模板!$A:$AF,19,0)="","",VLOOKUP($B12,电子模板!$A:$AF,19,0)))</f>
        <v/>
      </c>
      <c r="K12" s="40" t="str">
        <f>IF(B12="","",IF(VLOOKUP($B12,电子模板!$A:$AF,20,0)="","",VLOOKUP($B12,电子模板!$A:$AF,20,0)))</f>
        <v/>
      </c>
      <c r="L12" s="40" t="str">
        <f>IF(B12="","",IF(VLOOKUP($B12,电子模板!$A:$AF,21,0)="","",VLOOKUP($B12,电子模板!$A:$AF,21,0)))</f>
        <v/>
      </c>
      <c r="M12" s="40" t="str">
        <f>IF(B12="","",IF(VLOOKUP($B12,电子模板!$A:$AF,22,0)="","",VLOOKUP($B12,电子模板!$A:$AF,22,0)))</f>
        <v/>
      </c>
      <c r="N12" s="17" t="str">
        <f>IF(B12="","",IF(VLOOKUP($B12,电子模板!$A:$AF,23,0)="","",VLOOKUP($B12,电子模板!$A:$AF,23,0)))</f>
        <v/>
      </c>
      <c r="O12" s="17" t="str">
        <f>IF(B12="","",IF(VLOOKUP($B12,电子模板!$A:$AF,24,0)="","",VLOOKUP($B12,电子模板!$A:$AF,24,0)))</f>
        <v/>
      </c>
      <c r="P12" s="17" t="str">
        <f>IF(B12="","",IF(VLOOKUP($B12,电子模板!$A:$AF,25,0)="","",VLOOKUP($B12,电子模板!$A:$AF,25,0)))</f>
        <v/>
      </c>
      <c r="Q12" s="17" t="str">
        <f>IF(B12="","",IF(VLOOKUP($B12,电子模板!$A:$AF,26,0)="","",VLOOKUP($B12,电子模板!$A:$AF,26,0)))</f>
        <v/>
      </c>
      <c r="R12" s="17" t="str">
        <f>IF(AND(OR(电子模板!AA10="",电子模板!AA10=0),OR(电子模板!AB10="",电子模板!AB10=0)),"",电子模板!AA10+电子模板!AB10)</f>
        <v/>
      </c>
      <c r="S12" s="17" t="str">
        <f>IF(B12="","",IF(VLOOKUP($B12,电子模板!$A:$AF,29,0)="","",VLOOKUP($B12,电子模板!$A:$AF,29,0)))</f>
        <v/>
      </c>
      <c r="T12" s="17" t="str">
        <f>IF(B12="","",IF(VLOOKUP($B12,电子模板!$A:$AK,34,0)="","",VLOOKUP($B12,电子模板!$A:$AK,34,0)))</f>
        <v/>
      </c>
      <c r="U12" s="17" t="str">
        <f>IF(B12="","",IF(VLOOKUP($B12,电子模板!$A:$AK,35,0)="","",VLOOKUP($B12,电子模板!$A:$AK,35,0)))</f>
        <v/>
      </c>
      <c r="V12" s="17" t="str">
        <f>IF(B12="","",IF(VLOOKUP($B12,电子模板!$A:$AK,36,0)="","",VLOOKUP($B12,电子模板!$A:$AK,36,0)))</f>
        <v/>
      </c>
      <c r="W12" s="12" t="str">
        <f>IF(B12="","",IF(VLOOKUP($B12,电子模板!$A:$AK,37,0)="","",VLOOKUP($B12,电子模板!$A:$AK,37,0)))</f>
        <v/>
      </c>
    </row>
    <row r="13" s="3" customFormat="1" ht="14.25" customHeight="1" spans="1:23">
      <c r="A13" s="14">
        <f t="shared" si="0"/>
        <v>10</v>
      </c>
      <c r="B13" s="15" t="str">
        <f>IF(电子模板!A11="","",电子模板!A11)</f>
        <v/>
      </c>
      <c r="C13" s="16" t="str">
        <f>IF(B13="","",IF(VLOOKUP($B13,电子模板!$A:$AF,2,0)="","",VLOOKUP($B13,电子模板!$A:$AF,2,0)))</f>
        <v/>
      </c>
      <c r="D13" s="17" t="str">
        <f>IF(B13="","",IF(VLOOKUP($B13,电子模板!$A:$AF,4,0)="","",VLOOKUP($B13,电子模板!$A:$AF,4,0)))</f>
        <v/>
      </c>
      <c r="E13" s="17" t="str">
        <f>IF(B13="","",IF(VLOOKUP($B13,电子模板!$A:$AF,5,0)="","",VLOOKUP($B13,电子模板!$A:$AF,5,0)))</f>
        <v/>
      </c>
      <c r="F13" s="17" t="str">
        <f>IFERROR(IF($E13="公务员",VLOOKUP($B13,电子模板!$A:$AF,6,0),IF($E13="机关工人",VLOOKUP($B13,电子模板!$A:$AF,11,0),IF($E13="事业单位管理人员",VLOOKUP($B13,电子模板!$A:$AF,14,0),IF($E13="事业单位专业技术人员",VLOOKUP($B13,电子模板!$A:$AF,12,0),VLOOKUP($B13,电子模板!$A:$AF,16,0))))),"")</f>
        <v/>
      </c>
      <c r="G13" s="17" t="str">
        <f>IFERROR(IF($E13="公务员",VLOOKUP($B13,电子模板!$A:$AF,7,0)&amp;"/"&amp;VLOOKUP($B13,电子模板!$A:$AF,8,0),IF($E13="机关工人",VLOOKUP($B13,电子模板!$A:$AF,10,0),IF($E13="事业单位管理人员",VLOOKUP($B13,电子模板!$A:$AF,15,0),IF($E13="事业单位专业技术人员",VLOOKUP($B13,电子模板!$A:$AF,13,0),VLOOKUP($B13,电子模板!$A:$AF,17,0))))),"")</f>
        <v/>
      </c>
      <c r="H13" s="17" t="str">
        <f>IF(B13="","",IF(VLOOKUP($B13,电子模板!$A:$AF,30,0)="","",VLOOKUP($B13,电子模板!$A:$AF,30,0)))</f>
        <v/>
      </c>
      <c r="I13" s="40" t="str">
        <f>IF(B13="","",IF(VLOOKUP($B13,电子模板!$A:$AF,18,0)="","",VLOOKUP($B13,电子模板!$A:$AF,18,0)))</f>
        <v/>
      </c>
      <c r="J13" s="40" t="str">
        <f>IF(B13="","",IF(VLOOKUP($B13,电子模板!$A:$AF,19,0)="","",VLOOKUP($B13,电子模板!$A:$AF,19,0)))</f>
        <v/>
      </c>
      <c r="K13" s="40" t="str">
        <f>IF(B13="","",IF(VLOOKUP($B13,电子模板!$A:$AF,20,0)="","",VLOOKUP($B13,电子模板!$A:$AF,20,0)))</f>
        <v/>
      </c>
      <c r="L13" s="40" t="str">
        <f>IF(B13="","",IF(VLOOKUP($B13,电子模板!$A:$AF,21,0)="","",VLOOKUP($B13,电子模板!$A:$AF,21,0)))</f>
        <v/>
      </c>
      <c r="M13" s="40" t="str">
        <f>IF(B13="","",IF(VLOOKUP($B13,电子模板!$A:$AF,22,0)="","",VLOOKUP($B13,电子模板!$A:$AF,22,0)))</f>
        <v/>
      </c>
      <c r="N13" s="17" t="str">
        <f>IF(B13="","",IF(VLOOKUP($B13,电子模板!$A:$AF,23,0)="","",VLOOKUP($B13,电子模板!$A:$AF,23,0)))</f>
        <v/>
      </c>
      <c r="O13" s="17" t="str">
        <f>IF(B13="","",IF(VLOOKUP($B13,电子模板!$A:$AF,24,0)="","",VLOOKUP($B13,电子模板!$A:$AF,24,0)))</f>
        <v/>
      </c>
      <c r="P13" s="17" t="str">
        <f>IF(B13="","",IF(VLOOKUP($B13,电子模板!$A:$AF,25,0)="","",VLOOKUP($B13,电子模板!$A:$AF,25,0)))</f>
        <v/>
      </c>
      <c r="Q13" s="17" t="str">
        <f>IF(B13="","",IF(VLOOKUP($B13,电子模板!$A:$AF,26,0)="","",VLOOKUP($B13,电子模板!$A:$AF,26,0)))</f>
        <v/>
      </c>
      <c r="R13" s="17" t="str">
        <f>IF(AND(OR(电子模板!AA11="",电子模板!AA11=0),OR(电子模板!AB11="",电子模板!AB11=0)),"",电子模板!AA11+电子模板!AB11)</f>
        <v/>
      </c>
      <c r="S13" s="17" t="str">
        <f>IF(B13="","",IF(VLOOKUP($B13,电子模板!$A:$AF,29,0)="","",VLOOKUP($B13,电子模板!$A:$AF,29,0)))</f>
        <v/>
      </c>
      <c r="T13" s="17" t="str">
        <f>IF(B13="","",IF(VLOOKUP($B13,电子模板!$A:$AK,34,0)="","",VLOOKUP($B13,电子模板!$A:$AK,34,0)))</f>
        <v/>
      </c>
      <c r="U13" s="17" t="str">
        <f>IF(B13="","",IF(VLOOKUP($B13,电子模板!$A:$AK,35,0)="","",VLOOKUP($B13,电子模板!$A:$AK,35,0)))</f>
        <v/>
      </c>
      <c r="V13" s="17" t="str">
        <f>IF(B13="","",IF(VLOOKUP($B13,电子模板!$A:$AK,36,0)="","",VLOOKUP($B13,电子模板!$A:$AK,36,0)))</f>
        <v/>
      </c>
      <c r="W13" s="12" t="str">
        <f>IF(B13="","",IF(VLOOKUP($B13,电子模板!$A:$AK,37,0)="","",VLOOKUP($B13,电子模板!$A:$AK,37,0)))</f>
        <v/>
      </c>
    </row>
    <row r="14" s="3" customFormat="1" ht="14.25" customHeight="1" spans="1:23">
      <c r="A14" s="14">
        <f t="shared" si="0"/>
        <v>11</v>
      </c>
      <c r="B14" s="15" t="str">
        <f>IF(电子模板!A12="","",电子模板!A12)</f>
        <v/>
      </c>
      <c r="C14" s="16" t="str">
        <f>IF(B14="","",IF(VLOOKUP($B14,电子模板!$A:$AF,2,0)="","",VLOOKUP($B14,电子模板!$A:$AF,2,0)))</f>
        <v/>
      </c>
      <c r="D14" s="17" t="str">
        <f>IF(B14="","",IF(VLOOKUP($B14,电子模板!$A:$AF,4,0)="","",VLOOKUP($B14,电子模板!$A:$AF,4,0)))</f>
        <v/>
      </c>
      <c r="E14" s="17" t="str">
        <f>IF(B14="","",IF(VLOOKUP($B14,电子模板!$A:$AF,5,0)="","",VLOOKUP($B14,电子模板!$A:$AF,5,0)))</f>
        <v/>
      </c>
      <c r="F14" s="17" t="str">
        <f>IFERROR(IF($E14="公务员",VLOOKUP($B14,电子模板!$A:$AF,6,0),IF($E14="机关工人",VLOOKUP($B14,电子模板!$A:$AF,11,0),IF($E14="事业单位管理人员",VLOOKUP($B14,电子模板!$A:$AF,14,0),IF($E14="事业单位专业技术人员",VLOOKUP($B14,电子模板!$A:$AF,12,0),VLOOKUP($B14,电子模板!$A:$AF,16,0))))),"")</f>
        <v/>
      </c>
      <c r="G14" s="17" t="str">
        <f>IFERROR(IF($E14="公务员",VLOOKUP($B14,电子模板!$A:$AF,7,0)&amp;"/"&amp;VLOOKUP($B14,电子模板!$A:$AF,8,0),IF($E14="机关工人",VLOOKUP($B14,电子模板!$A:$AF,10,0),IF($E14="事业单位管理人员",VLOOKUP($B14,电子模板!$A:$AF,15,0),IF($E14="事业单位专业技术人员",VLOOKUP($B14,电子模板!$A:$AF,13,0),VLOOKUP($B14,电子模板!$A:$AF,17,0))))),"")</f>
        <v/>
      </c>
      <c r="H14" s="17" t="str">
        <f>IF(B14="","",IF(VLOOKUP($B14,电子模板!$A:$AF,30,0)="","",VLOOKUP($B14,电子模板!$A:$AF,30,0)))</f>
        <v/>
      </c>
      <c r="I14" s="40" t="str">
        <f>IF(B14="","",IF(VLOOKUP($B14,电子模板!$A:$AF,18,0)="","",VLOOKUP($B14,电子模板!$A:$AF,18,0)))</f>
        <v/>
      </c>
      <c r="J14" s="40" t="str">
        <f>IF(B14="","",IF(VLOOKUP($B14,电子模板!$A:$AF,19,0)="","",VLOOKUP($B14,电子模板!$A:$AF,19,0)))</f>
        <v/>
      </c>
      <c r="K14" s="40" t="str">
        <f>IF(B14="","",IF(VLOOKUP($B14,电子模板!$A:$AF,20,0)="","",VLOOKUP($B14,电子模板!$A:$AF,20,0)))</f>
        <v/>
      </c>
      <c r="L14" s="40" t="str">
        <f>IF(B14="","",IF(VLOOKUP($B14,电子模板!$A:$AF,21,0)="","",VLOOKUP($B14,电子模板!$A:$AF,21,0)))</f>
        <v/>
      </c>
      <c r="M14" s="40" t="str">
        <f>IF(B14="","",IF(VLOOKUP($B14,电子模板!$A:$AF,22,0)="","",VLOOKUP($B14,电子模板!$A:$AF,22,0)))</f>
        <v/>
      </c>
      <c r="N14" s="17" t="str">
        <f>IF(B14="","",IF(VLOOKUP($B14,电子模板!$A:$AF,23,0)="","",VLOOKUP($B14,电子模板!$A:$AF,23,0)))</f>
        <v/>
      </c>
      <c r="O14" s="17" t="str">
        <f>IF(B14="","",IF(VLOOKUP($B14,电子模板!$A:$AF,24,0)="","",VLOOKUP($B14,电子模板!$A:$AF,24,0)))</f>
        <v/>
      </c>
      <c r="P14" s="17" t="str">
        <f>IF(B14="","",IF(VLOOKUP($B14,电子模板!$A:$AF,25,0)="","",VLOOKUP($B14,电子模板!$A:$AF,25,0)))</f>
        <v/>
      </c>
      <c r="Q14" s="17" t="str">
        <f>IF(B14="","",IF(VLOOKUP($B14,电子模板!$A:$AF,26,0)="","",VLOOKUP($B14,电子模板!$A:$AF,26,0)))</f>
        <v/>
      </c>
      <c r="R14" s="17" t="str">
        <f>IF(AND(OR(电子模板!AA12="",电子模板!AA12=0),OR(电子模板!AB12="",电子模板!AB12=0)),"",电子模板!AA12+电子模板!AB12)</f>
        <v/>
      </c>
      <c r="S14" s="17" t="str">
        <f>IF(B14="","",IF(VLOOKUP($B14,电子模板!$A:$AF,29,0)="","",VLOOKUP($B14,电子模板!$A:$AF,29,0)))</f>
        <v/>
      </c>
      <c r="T14" s="17" t="str">
        <f>IF(B14="","",IF(VLOOKUP($B14,电子模板!$A:$AK,34,0)="","",VLOOKUP($B14,电子模板!$A:$AK,34,0)))</f>
        <v/>
      </c>
      <c r="U14" s="17" t="str">
        <f>IF(B14="","",IF(VLOOKUP($B14,电子模板!$A:$AK,35,0)="","",VLOOKUP($B14,电子模板!$A:$AK,35,0)))</f>
        <v/>
      </c>
      <c r="V14" s="17" t="str">
        <f>IF(B14="","",IF(VLOOKUP($B14,电子模板!$A:$AK,36,0)="","",VLOOKUP($B14,电子模板!$A:$AK,36,0)))</f>
        <v/>
      </c>
      <c r="W14" s="12" t="str">
        <f>IF(B14="","",IF(VLOOKUP($B14,电子模板!$A:$AK,37,0)="","",VLOOKUP($B14,电子模板!$A:$AK,37,0)))</f>
        <v/>
      </c>
    </row>
    <row r="15" s="3" customFormat="1" ht="14.25" customHeight="1" spans="1:23">
      <c r="A15" s="14">
        <f t="shared" si="0"/>
        <v>12</v>
      </c>
      <c r="B15" s="15" t="str">
        <f>IF(电子模板!A13="","",电子模板!A13)</f>
        <v/>
      </c>
      <c r="C15" s="16" t="str">
        <f>IF(B15="","",IF(VLOOKUP($B15,电子模板!$A:$AF,2,0)="","",VLOOKUP($B15,电子模板!$A:$AF,2,0)))</f>
        <v/>
      </c>
      <c r="D15" s="17" t="str">
        <f>IF(B15="","",IF(VLOOKUP($B15,电子模板!$A:$AF,4,0)="","",VLOOKUP($B15,电子模板!$A:$AF,4,0)))</f>
        <v/>
      </c>
      <c r="E15" s="17" t="str">
        <f>IF(B15="","",IF(VLOOKUP($B15,电子模板!$A:$AF,5,0)="","",VLOOKUP($B15,电子模板!$A:$AF,5,0)))</f>
        <v/>
      </c>
      <c r="F15" s="17" t="str">
        <f>IFERROR(IF($E15="公务员",VLOOKUP($B15,电子模板!$A:$AF,6,0),IF($E15="机关工人",VLOOKUP($B15,电子模板!$A:$AF,11,0),IF($E15="事业单位管理人员",VLOOKUP($B15,电子模板!$A:$AF,14,0),IF($E15="事业单位专业技术人员",VLOOKUP($B15,电子模板!$A:$AF,12,0),VLOOKUP($B15,电子模板!$A:$AF,16,0))))),"")</f>
        <v/>
      </c>
      <c r="G15" s="17" t="str">
        <f>IFERROR(IF($E15="公务员",VLOOKUP($B15,电子模板!$A:$AF,7,0)&amp;"/"&amp;VLOOKUP($B15,电子模板!$A:$AF,8,0),IF($E15="机关工人",VLOOKUP($B15,电子模板!$A:$AF,10,0),IF($E15="事业单位管理人员",VLOOKUP($B15,电子模板!$A:$AF,15,0),IF($E15="事业单位专业技术人员",VLOOKUP($B15,电子模板!$A:$AF,13,0),VLOOKUP($B15,电子模板!$A:$AF,17,0))))),"")</f>
        <v/>
      </c>
      <c r="H15" s="17" t="str">
        <f>IF(B15="","",IF(VLOOKUP($B15,电子模板!$A:$AF,30,0)="","",VLOOKUP($B15,电子模板!$A:$AF,30,0)))</f>
        <v/>
      </c>
      <c r="I15" s="40" t="str">
        <f>IF(B15="","",IF(VLOOKUP($B15,电子模板!$A:$AF,18,0)="","",VLOOKUP($B15,电子模板!$A:$AF,18,0)))</f>
        <v/>
      </c>
      <c r="J15" s="40" t="str">
        <f>IF(B15="","",IF(VLOOKUP($B15,电子模板!$A:$AF,19,0)="","",VLOOKUP($B15,电子模板!$A:$AF,19,0)))</f>
        <v/>
      </c>
      <c r="K15" s="40" t="str">
        <f>IF(B15="","",IF(VLOOKUP($B15,电子模板!$A:$AF,20,0)="","",VLOOKUP($B15,电子模板!$A:$AF,20,0)))</f>
        <v/>
      </c>
      <c r="L15" s="40" t="str">
        <f>IF(B15="","",IF(VLOOKUP($B15,电子模板!$A:$AF,21,0)="","",VLOOKUP($B15,电子模板!$A:$AF,21,0)))</f>
        <v/>
      </c>
      <c r="M15" s="40" t="str">
        <f>IF(B15="","",IF(VLOOKUP($B15,电子模板!$A:$AF,22,0)="","",VLOOKUP($B15,电子模板!$A:$AF,22,0)))</f>
        <v/>
      </c>
      <c r="N15" s="17" t="str">
        <f>IF(B15="","",IF(VLOOKUP($B15,电子模板!$A:$AF,23,0)="","",VLOOKUP($B15,电子模板!$A:$AF,23,0)))</f>
        <v/>
      </c>
      <c r="O15" s="17" t="str">
        <f>IF(B15="","",IF(VLOOKUP($B15,电子模板!$A:$AF,24,0)="","",VLOOKUP($B15,电子模板!$A:$AF,24,0)))</f>
        <v/>
      </c>
      <c r="P15" s="17" t="str">
        <f>IF(B15="","",IF(VLOOKUP($B15,电子模板!$A:$AF,25,0)="","",VLOOKUP($B15,电子模板!$A:$AF,25,0)))</f>
        <v/>
      </c>
      <c r="Q15" s="17" t="str">
        <f>IF(B15="","",IF(VLOOKUP($B15,电子模板!$A:$AF,26,0)="","",VLOOKUP($B15,电子模板!$A:$AF,26,0)))</f>
        <v/>
      </c>
      <c r="R15" s="17" t="str">
        <f>IF(AND(OR(电子模板!AA13="",电子模板!AA13=0),OR(电子模板!AB13="",电子模板!AB13=0)),"",电子模板!AA13+电子模板!AB13)</f>
        <v/>
      </c>
      <c r="S15" s="17" t="str">
        <f>IF(B15="","",IF(VLOOKUP($B15,电子模板!$A:$AF,29,0)="","",VLOOKUP($B15,电子模板!$A:$AF,29,0)))</f>
        <v/>
      </c>
      <c r="T15" s="17" t="str">
        <f>IF(B15="","",IF(VLOOKUP($B15,电子模板!$A:$AK,34,0)="","",VLOOKUP($B15,电子模板!$A:$AK,34,0)))</f>
        <v/>
      </c>
      <c r="U15" s="17" t="str">
        <f>IF(B15="","",IF(VLOOKUP($B15,电子模板!$A:$AK,35,0)="","",VLOOKUP($B15,电子模板!$A:$AK,35,0)))</f>
        <v/>
      </c>
      <c r="V15" s="17" t="str">
        <f>IF(B15="","",IF(VLOOKUP($B15,电子模板!$A:$AK,36,0)="","",VLOOKUP($B15,电子模板!$A:$AK,36,0)))</f>
        <v/>
      </c>
      <c r="W15" s="12" t="str">
        <f>IF(B15="","",IF(VLOOKUP($B15,电子模板!$A:$AK,37,0)="","",VLOOKUP($B15,电子模板!$A:$AK,37,0)))</f>
        <v/>
      </c>
    </row>
    <row r="16" s="3" customFormat="1" ht="14.25" customHeight="1" spans="1:23">
      <c r="A16" s="18" t="s">
        <v>62</v>
      </c>
      <c r="B16" s="18"/>
      <c r="C16" s="18"/>
      <c r="D16" s="18"/>
      <c r="E16" s="18"/>
      <c r="F16" s="18"/>
      <c r="G16" s="18"/>
      <c r="H16" s="18"/>
      <c r="I16" s="40">
        <f>SUM(I4:I15)</f>
        <v>1000</v>
      </c>
      <c r="J16" s="40">
        <f t="shared" ref="J16:P16" si="1">SUM(J4:J15)</f>
        <v>86</v>
      </c>
      <c r="K16" s="40">
        <f t="shared" si="1"/>
        <v>1.5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/>
      <c r="R16" s="40">
        <f>SUM(R4:R15)</f>
        <v>0</v>
      </c>
      <c r="S16" s="40">
        <f>SUM(S4:S15)</f>
        <v>0</v>
      </c>
      <c r="T16" s="41"/>
      <c r="U16" s="41"/>
      <c r="V16" s="41"/>
      <c r="W16" s="42"/>
    </row>
    <row r="17" ht="21" customHeight="1" spans="1:23">
      <c r="A17" s="19" t="s">
        <v>63</v>
      </c>
      <c r="B17" s="20"/>
      <c r="C17" s="20"/>
      <c r="D17" s="20"/>
      <c r="E17" s="20"/>
      <c r="F17" s="21"/>
      <c r="G17" s="22" t="s">
        <v>64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ht="20.25" customHeight="1" spans="1:23">
      <c r="A18" s="24"/>
      <c r="B18" s="25"/>
      <c r="C18" s="25"/>
      <c r="D18" s="25"/>
      <c r="E18" s="25"/>
      <c r="F18" s="26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ht="20.25" customHeight="1" spans="1:23">
      <c r="A19" s="24"/>
      <c r="B19" s="25"/>
      <c r="C19" s="25"/>
      <c r="D19" s="25"/>
      <c r="E19" s="25"/>
      <c r="F19" s="26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ht="20.25" customHeight="1" spans="1:23">
      <c r="A20" s="27"/>
      <c r="B20" s="28" t="s">
        <v>65</v>
      </c>
      <c r="C20" s="29"/>
      <c r="D20" s="29"/>
      <c r="E20" s="29"/>
      <c r="F20" s="30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ht="20.25" customHeight="1" spans="1:23">
      <c r="A21" s="31"/>
      <c r="B21" s="32" t="s">
        <v>66</v>
      </c>
      <c r="C21" s="33"/>
      <c r="D21" s="34" t="s">
        <v>67</v>
      </c>
      <c r="E21" s="34"/>
      <c r="F21" s="35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</sheetData>
  <mergeCells count="5">
    <mergeCell ref="A1:W1"/>
    <mergeCell ref="A16:H16"/>
    <mergeCell ref="D21:E21"/>
    <mergeCell ref="A17:F19"/>
    <mergeCell ref="G17:W21"/>
  </mergeCells>
  <dataValidations count="1">
    <dataValidation allowBlank="1" showInputMessage="1" showErrorMessage="1" sqref="G17 E20 E22:E65536 F20:F65536 G22:S65536 C20:D65536 I2:S16 C2:H15"/>
  </dataValidations>
  <pageMargins left="0.551181102362205" right="0.196850393700787" top="0.47244094488189" bottom="0.433070866141732" header="0.31496062992126" footer="0.31496062992126"/>
  <pageSetup paperSize="9" scale="84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78"/>
  <sheetViews>
    <sheetView topLeftCell="A251" workbookViewId="0">
      <selection activeCell="B1" sqref="B1"/>
    </sheetView>
  </sheetViews>
  <sheetFormatPr defaultColWidth="9" defaultRowHeight="13.5" outlineLevelCol="6"/>
  <cols>
    <col min="2" max="2" width="40" customWidth="1"/>
    <col min="4" max="4" width="29.25" customWidth="1"/>
    <col min="6" max="6" width="27.875" customWidth="1"/>
    <col min="7" max="7" width="34.125" customWidth="1"/>
  </cols>
  <sheetData>
    <row r="1" ht="14.25" customHeight="1" spans="2:7">
      <c r="B1" t="s">
        <v>45</v>
      </c>
      <c r="D1" t="s">
        <v>12</v>
      </c>
      <c r="F1" t="s">
        <v>16</v>
      </c>
      <c r="G1" t="s">
        <v>5</v>
      </c>
    </row>
    <row r="2" spans="2:7">
      <c r="B2" t="s">
        <v>68</v>
      </c>
      <c r="D2" t="s">
        <v>69</v>
      </c>
      <c r="F2" t="s">
        <v>69</v>
      </c>
      <c r="G2" s="1" t="s">
        <v>70</v>
      </c>
    </row>
    <row r="3" spans="2:7">
      <c r="B3" t="s">
        <v>71</v>
      </c>
      <c r="D3" t="s">
        <v>72</v>
      </c>
      <c r="F3" t="s">
        <v>72</v>
      </c>
      <c r="G3" s="1" t="s">
        <v>73</v>
      </c>
    </row>
    <row r="4" spans="2:7">
      <c r="B4" t="s">
        <v>74</v>
      </c>
      <c r="D4" t="s">
        <v>75</v>
      </c>
      <c r="F4" t="s">
        <v>75</v>
      </c>
      <c r="G4" s="1" t="s">
        <v>76</v>
      </c>
    </row>
    <row r="5" spans="2:7">
      <c r="B5" t="s">
        <v>77</v>
      </c>
      <c r="D5" t="s">
        <v>78</v>
      </c>
      <c r="F5" t="s">
        <v>78</v>
      </c>
      <c r="G5" s="1" t="s">
        <v>79</v>
      </c>
    </row>
    <row r="6" spans="2:7">
      <c r="B6" t="s">
        <v>80</v>
      </c>
      <c r="D6" t="s">
        <v>81</v>
      </c>
      <c r="F6" t="s">
        <v>81</v>
      </c>
      <c r="G6" s="1" t="s">
        <v>82</v>
      </c>
    </row>
    <row r="7" spans="2:7">
      <c r="B7" t="s">
        <v>83</v>
      </c>
      <c r="D7" t="s">
        <v>84</v>
      </c>
      <c r="F7" t="s">
        <v>84</v>
      </c>
      <c r="G7" s="1" t="s">
        <v>85</v>
      </c>
    </row>
    <row r="8" spans="2:7">
      <c r="B8" t="s">
        <v>86</v>
      </c>
      <c r="D8" t="s">
        <v>87</v>
      </c>
      <c r="F8" t="s">
        <v>87</v>
      </c>
      <c r="G8" s="1" t="s">
        <v>88</v>
      </c>
    </row>
    <row r="9" spans="2:7">
      <c r="B9" t="s">
        <v>89</v>
      </c>
      <c r="D9" t="s">
        <v>90</v>
      </c>
      <c r="F9" t="s">
        <v>90</v>
      </c>
      <c r="G9" s="1" t="s">
        <v>91</v>
      </c>
    </row>
    <row r="10" spans="2:7">
      <c r="B10" t="s">
        <v>92</v>
      </c>
      <c r="D10" t="s">
        <v>93</v>
      </c>
      <c r="F10" t="s">
        <v>93</v>
      </c>
      <c r="G10" s="1" t="s">
        <v>94</v>
      </c>
    </row>
    <row r="11" spans="2:7">
      <c r="B11" t="s">
        <v>95</v>
      </c>
      <c r="D11" t="s">
        <v>96</v>
      </c>
      <c r="F11" t="s">
        <v>96</v>
      </c>
      <c r="G11" s="1" t="s">
        <v>97</v>
      </c>
    </row>
    <row r="12" spans="2:7">
      <c r="B12" t="s">
        <v>98</v>
      </c>
      <c r="D12" t="s">
        <v>99</v>
      </c>
      <c r="F12" t="s">
        <v>99</v>
      </c>
      <c r="G12" s="1" t="s">
        <v>100</v>
      </c>
    </row>
    <row r="13" spans="2:7">
      <c r="B13" t="s">
        <v>101</v>
      </c>
      <c r="D13" t="s">
        <v>102</v>
      </c>
      <c r="F13" t="s">
        <v>102</v>
      </c>
      <c r="G13" s="1" t="s">
        <v>103</v>
      </c>
    </row>
    <row r="14" spans="2:7">
      <c r="B14" t="s">
        <v>104</v>
      </c>
      <c r="D14" t="s">
        <v>105</v>
      </c>
      <c r="F14" t="s">
        <v>105</v>
      </c>
      <c r="G14" s="1" t="s">
        <v>106</v>
      </c>
    </row>
    <row r="15" spans="2:7">
      <c r="B15" t="s">
        <v>107</v>
      </c>
      <c r="D15" t="s">
        <v>108</v>
      </c>
      <c r="F15" t="s">
        <v>108</v>
      </c>
      <c r="G15" s="1" t="s">
        <v>109</v>
      </c>
    </row>
    <row r="16" spans="2:7">
      <c r="B16" t="s">
        <v>110</v>
      </c>
      <c r="D16" t="s">
        <v>111</v>
      </c>
      <c r="F16" t="s">
        <v>111</v>
      </c>
      <c r="G16" s="1" t="s">
        <v>112</v>
      </c>
    </row>
    <row r="17" spans="2:7">
      <c r="B17" t="s">
        <v>113</v>
      </c>
      <c r="D17" t="s">
        <v>114</v>
      </c>
      <c r="F17" t="s">
        <v>114</v>
      </c>
      <c r="G17" s="1" t="s">
        <v>115</v>
      </c>
    </row>
    <row r="18" spans="2:7">
      <c r="B18" t="s">
        <v>116</v>
      </c>
      <c r="D18" t="s">
        <v>117</v>
      </c>
      <c r="F18" t="s">
        <v>117</v>
      </c>
      <c r="G18" s="1" t="s">
        <v>118</v>
      </c>
    </row>
    <row r="19" spans="2:7">
      <c r="B19" t="s">
        <v>119</v>
      </c>
      <c r="D19" t="s">
        <v>120</v>
      </c>
      <c r="F19" t="s">
        <v>120</v>
      </c>
      <c r="G19" s="1" t="s">
        <v>121</v>
      </c>
    </row>
    <row r="20" spans="2:7">
      <c r="B20" t="s">
        <v>122</v>
      </c>
      <c r="D20" t="s">
        <v>123</v>
      </c>
      <c r="F20" t="s">
        <v>123</v>
      </c>
      <c r="G20" s="1" t="s">
        <v>124</v>
      </c>
    </row>
    <row r="21" spans="2:7">
      <c r="B21" t="s">
        <v>125</v>
      </c>
      <c r="D21" t="s">
        <v>126</v>
      </c>
      <c r="F21" t="s">
        <v>126</v>
      </c>
      <c r="G21" s="1" t="s">
        <v>127</v>
      </c>
    </row>
    <row r="22" spans="2:7">
      <c r="B22" t="s">
        <v>128</v>
      </c>
      <c r="D22" t="s">
        <v>129</v>
      </c>
      <c r="F22" t="s">
        <v>129</v>
      </c>
      <c r="G22" s="1" t="s">
        <v>130</v>
      </c>
    </row>
    <row r="23" spans="2:7">
      <c r="B23" t="s">
        <v>131</v>
      </c>
      <c r="D23" t="s">
        <v>132</v>
      </c>
      <c r="F23" t="s">
        <v>132</v>
      </c>
      <c r="G23" s="1" t="s">
        <v>133</v>
      </c>
    </row>
    <row r="24" spans="2:7">
      <c r="B24" t="s">
        <v>134</v>
      </c>
      <c r="D24" t="s">
        <v>135</v>
      </c>
      <c r="F24" t="s">
        <v>135</v>
      </c>
      <c r="G24" s="1" t="s">
        <v>136</v>
      </c>
    </row>
    <row r="25" spans="2:7">
      <c r="B25" t="s">
        <v>137</v>
      </c>
      <c r="D25" t="s">
        <v>138</v>
      </c>
      <c r="F25" t="s">
        <v>138</v>
      </c>
      <c r="G25" s="1" t="s">
        <v>139</v>
      </c>
    </row>
    <row r="26" spans="2:7">
      <c r="B26" t="s">
        <v>140</v>
      </c>
      <c r="D26" t="s">
        <v>141</v>
      </c>
      <c r="F26" t="s">
        <v>141</v>
      </c>
      <c r="G26" s="1" t="s">
        <v>142</v>
      </c>
    </row>
    <row r="27" spans="2:7">
      <c r="B27" t="s">
        <v>143</v>
      </c>
      <c r="D27" t="s">
        <v>144</v>
      </c>
      <c r="F27" t="s">
        <v>144</v>
      </c>
      <c r="G27" s="1" t="s">
        <v>145</v>
      </c>
    </row>
    <row r="28" spans="2:7">
      <c r="B28" t="s">
        <v>146</v>
      </c>
      <c r="D28" t="s">
        <v>147</v>
      </c>
      <c r="F28" t="s">
        <v>147</v>
      </c>
      <c r="G28" s="1" t="s">
        <v>148</v>
      </c>
    </row>
    <row r="29" spans="2:7">
      <c r="B29" t="s">
        <v>149</v>
      </c>
      <c r="D29" t="s">
        <v>150</v>
      </c>
      <c r="F29" t="s">
        <v>150</v>
      </c>
      <c r="G29" s="1" t="s">
        <v>151</v>
      </c>
    </row>
    <row r="30" spans="2:7">
      <c r="B30" t="s">
        <v>152</v>
      </c>
      <c r="D30" t="s">
        <v>153</v>
      </c>
      <c r="F30" t="s">
        <v>153</v>
      </c>
      <c r="G30" s="1" t="s">
        <v>154</v>
      </c>
    </row>
    <row r="31" spans="2:7">
      <c r="B31" t="s">
        <v>155</v>
      </c>
      <c r="D31" t="s">
        <v>156</v>
      </c>
      <c r="F31" t="s">
        <v>156</v>
      </c>
      <c r="G31" s="1" t="s">
        <v>157</v>
      </c>
    </row>
    <row r="32" spans="2:7">
      <c r="B32" t="s">
        <v>158</v>
      </c>
      <c r="D32" t="s">
        <v>159</v>
      </c>
      <c r="F32" t="s">
        <v>159</v>
      </c>
      <c r="G32" s="1" t="s">
        <v>160</v>
      </c>
    </row>
    <row r="33" spans="2:7">
      <c r="B33" t="s">
        <v>161</v>
      </c>
      <c r="D33" t="s">
        <v>162</v>
      </c>
      <c r="F33" t="s">
        <v>162</v>
      </c>
      <c r="G33" s="1" t="s">
        <v>163</v>
      </c>
    </row>
    <row r="34" spans="2:7">
      <c r="B34" t="s">
        <v>164</v>
      </c>
      <c r="D34" t="s">
        <v>165</v>
      </c>
      <c r="F34" t="s">
        <v>165</v>
      </c>
      <c r="G34" s="1" t="s">
        <v>166</v>
      </c>
    </row>
    <row r="35" spans="2:7">
      <c r="B35" t="s">
        <v>167</v>
      </c>
      <c r="D35" t="s">
        <v>168</v>
      </c>
      <c r="F35" t="s">
        <v>168</v>
      </c>
      <c r="G35" s="1" t="s">
        <v>169</v>
      </c>
    </row>
    <row r="36" spans="2:7">
      <c r="B36" t="s">
        <v>170</v>
      </c>
      <c r="D36" t="s">
        <v>171</v>
      </c>
      <c r="F36" t="s">
        <v>171</v>
      </c>
      <c r="G36" s="1" t="s">
        <v>172</v>
      </c>
    </row>
    <row r="37" spans="2:7">
      <c r="B37" t="s">
        <v>173</v>
      </c>
      <c r="D37" t="s">
        <v>174</v>
      </c>
      <c r="F37" t="s">
        <v>174</v>
      </c>
      <c r="G37" s="1" t="s">
        <v>175</v>
      </c>
    </row>
    <row r="38" spans="2:7">
      <c r="B38" t="s">
        <v>176</v>
      </c>
      <c r="D38" t="s">
        <v>177</v>
      </c>
      <c r="F38" t="s">
        <v>177</v>
      </c>
      <c r="G38" s="1" t="s">
        <v>178</v>
      </c>
    </row>
    <row r="39" spans="2:7">
      <c r="B39" t="s">
        <v>179</v>
      </c>
      <c r="D39" t="s">
        <v>180</v>
      </c>
      <c r="F39" t="s">
        <v>180</v>
      </c>
      <c r="G39" s="1" t="s">
        <v>181</v>
      </c>
    </row>
    <row r="40" spans="2:7">
      <c r="B40" t="s">
        <v>182</v>
      </c>
      <c r="D40" t="s">
        <v>183</v>
      </c>
      <c r="F40" t="s">
        <v>183</v>
      </c>
      <c r="G40" s="1" t="s">
        <v>184</v>
      </c>
    </row>
    <row r="41" spans="2:7">
      <c r="B41" t="s">
        <v>185</v>
      </c>
      <c r="D41" t="s">
        <v>186</v>
      </c>
      <c r="F41" t="s">
        <v>186</v>
      </c>
      <c r="G41" s="1" t="s">
        <v>187</v>
      </c>
    </row>
    <row r="42" spans="2:7">
      <c r="B42" t="s">
        <v>188</v>
      </c>
      <c r="D42" t="s">
        <v>189</v>
      </c>
      <c r="F42" t="s">
        <v>189</v>
      </c>
      <c r="G42" s="1" t="s">
        <v>190</v>
      </c>
    </row>
    <row r="43" spans="2:7">
      <c r="B43" t="s">
        <v>191</v>
      </c>
      <c r="D43" t="s">
        <v>192</v>
      </c>
      <c r="F43" t="s">
        <v>192</v>
      </c>
      <c r="G43" s="1" t="s">
        <v>193</v>
      </c>
    </row>
    <row r="44" spans="2:7">
      <c r="B44" t="s">
        <v>194</v>
      </c>
      <c r="D44" t="s">
        <v>42</v>
      </c>
      <c r="F44" t="s">
        <v>42</v>
      </c>
      <c r="G44" s="1" t="s">
        <v>195</v>
      </c>
    </row>
    <row r="45" spans="2:7">
      <c r="B45" t="s">
        <v>196</v>
      </c>
      <c r="D45" t="s">
        <v>197</v>
      </c>
      <c r="F45" t="s">
        <v>197</v>
      </c>
      <c r="G45" s="1" t="s">
        <v>198</v>
      </c>
    </row>
    <row r="46" spans="2:7">
      <c r="B46" t="s">
        <v>199</v>
      </c>
      <c r="D46" t="s">
        <v>200</v>
      </c>
      <c r="F46" t="s">
        <v>200</v>
      </c>
      <c r="G46" s="1" t="s">
        <v>201</v>
      </c>
    </row>
    <row r="47" spans="2:7">
      <c r="B47" t="s">
        <v>202</v>
      </c>
      <c r="D47" t="s">
        <v>203</v>
      </c>
      <c r="F47" t="s">
        <v>203</v>
      </c>
      <c r="G47" s="1" t="s">
        <v>204</v>
      </c>
    </row>
    <row r="48" spans="2:7">
      <c r="B48" t="s">
        <v>205</v>
      </c>
      <c r="D48" t="s">
        <v>206</v>
      </c>
      <c r="F48" t="s">
        <v>206</v>
      </c>
      <c r="G48" s="1" t="s">
        <v>207</v>
      </c>
    </row>
    <row r="49" spans="2:7">
      <c r="B49" t="s">
        <v>208</v>
      </c>
      <c r="D49" t="s">
        <v>209</v>
      </c>
      <c r="F49" t="s">
        <v>209</v>
      </c>
      <c r="G49" s="1" t="s">
        <v>210</v>
      </c>
    </row>
    <row r="50" spans="2:7">
      <c r="B50" t="s">
        <v>211</v>
      </c>
      <c r="D50" t="s">
        <v>212</v>
      </c>
      <c r="F50" t="s">
        <v>212</v>
      </c>
      <c r="G50" s="1" t="s">
        <v>213</v>
      </c>
    </row>
    <row r="51" spans="2:7">
      <c r="B51" t="s">
        <v>214</v>
      </c>
      <c r="D51" t="s">
        <v>215</v>
      </c>
      <c r="F51" t="s">
        <v>215</v>
      </c>
      <c r="G51" s="1" t="s">
        <v>216</v>
      </c>
    </row>
    <row r="52" spans="2:7">
      <c r="B52" t="s">
        <v>217</v>
      </c>
      <c r="D52" t="s">
        <v>218</v>
      </c>
      <c r="G52" s="1" t="s">
        <v>219</v>
      </c>
    </row>
    <row r="53" spans="2:7">
      <c r="B53" t="s">
        <v>220</v>
      </c>
      <c r="D53" t="s">
        <v>221</v>
      </c>
      <c r="G53" s="1" t="s">
        <v>222</v>
      </c>
    </row>
    <row r="54" spans="2:7">
      <c r="B54" t="s">
        <v>223</v>
      </c>
      <c r="D54" t="s">
        <v>224</v>
      </c>
      <c r="G54" s="1" t="s">
        <v>225</v>
      </c>
    </row>
    <row r="55" spans="2:7">
      <c r="B55" t="s">
        <v>226</v>
      </c>
      <c r="D55" t="s">
        <v>227</v>
      </c>
      <c r="G55" s="1" t="s">
        <v>228</v>
      </c>
    </row>
    <row r="56" spans="2:7">
      <c r="B56" t="s">
        <v>229</v>
      </c>
      <c r="D56" t="s">
        <v>230</v>
      </c>
      <c r="G56" s="1" t="s">
        <v>231</v>
      </c>
    </row>
    <row r="57" spans="2:7">
      <c r="B57" t="s">
        <v>232</v>
      </c>
      <c r="D57" t="s">
        <v>233</v>
      </c>
      <c r="G57" s="1" t="s">
        <v>234</v>
      </c>
    </row>
    <row r="58" spans="2:7">
      <c r="B58" t="s">
        <v>235</v>
      </c>
      <c r="D58" t="s">
        <v>236</v>
      </c>
      <c r="G58" s="1" t="s">
        <v>237</v>
      </c>
    </row>
    <row r="59" spans="2:7">
      <c r="B59" t="s">
        <v>238</v>
      </c>
      <c r="D59" t="s">
        <v>239</v>
      </c>
      <c r="G59" s="1" t="s">
        <v>240</v>
      </c>
    </row>
    <row r="60" spans="2:7">
      <c r="B60" t="s">
        <v>241</v>
      </c>
      <c r="D60" t="s">
        <v>242</v>
      </c>
      <c r="G60" s="1" t="s">
        <v>243</v>
      </c>
    </row>
    <row r="61" spans="2:7">
      <c r="B61" t="s">
        <v>244</v>
      </c>
      <c r="D61" t="s">
        <v>245</v>
      </c>
      <c r="G61" s="1" t="s">
        <v>246</v>
      </c>
    </row>
    <row r="62" spans="2:7">
      <c r="B62" t="s">
        <v>247</v>
      </c>
      <c r="D62" t="s">
        <v>248</v>
      </c>
      <c r="G62" s="1" t="s">
        <v>249</v>
      </c>
    </row>
    <row r="63" spans="2:7">
      <c r="B63" t="s">
        <v>250</v>
      </c>
      <c r="D63" t="s">
        <v>251</v>
      </c>
      <c r="G63" s="1" t="s">
        <v>252</v>
      </c>
    </row>
    <row r="64" spans="2:7">
      <c r="B64" t="s">
        <v>253</v>
      </c>
      <c r="D64" t="s">
        <v>254</v>
      </c>
      <c r="G64" s="1" t="s">
        <v>255</v>
      </c>
    </row>
    <row r="65" spans="2:7">
      <c r="B65" t="s">
        <v>256</v>
      </c>
      <c r="D65" t="s">
        <v>257</v>
      </c>
      <c r="G65" s="1" t="s">
        <v>258</v>
      </c>
    </row>
    <row r="66" spans="2:7">
      <c r="B66" t="s">
        <v>259</v>
      </c>
      <c r="D66" t="s">
        <v>260</v>
      </c>
      <c r="G66" s="1" t="s">
        <v>261</v>
      </c>
    </row>
    <row r="67" spans="2:7">
      <c r="B67" t="s">
        <v>262</v>
      </c>
      <c r="D67" t="s">
        <v>263</v>
      </c>
      <c r="G67" s="1" t="s">
        <v>264</v>
      </c>
    </row>
    <row r="68" spans="2:7">
      <c r="B68" t="s">
        <v>265</v>
      </c>
      <c r="D68" t="s">
        <v>266</v>
      </c>
      <c r="G68" s="1" t="s">
        <v>267</v>
      </c>
    </row>
    <row r="69" spans="2:7">
      <c r="B69" t="s">
        <v>268</v>
      </c>
      <c r="D69" t="s">
        <v>269</v>
      </c>
      <c r="G69" s="1" t="s">
        <v>270</v>
      </c>
    </row>
    <row r="70" spans="2:7">
      <c r="B70" t="s">
        <v>271</v>
      </c>
      <c r="D70" t="s">
        <v>272</v>
      </c>
      <c r="G70" s="1" t="s">
        <v>273</v>
      </c>
    </row>
    <row r="71" spans="2:7">
      <c r="B71" t="s">
        <v>274</v>
      </c>
      <c r="D71" t="s">
        <v>275</v>
      </c>
      <c r="G71" s="1" t="s">
        <v>276</v>
      </c>
    </row>
    <row r="72" spans="2:4">
      <c r="B72" t="s">
        <v>277</v>
      </c>
      <c r="D72" t="s">
        <v>278</v>
      </c>
    </row>
    <row r="73" spans="2:4">
      <c r="B73" t="s">
        <v>279</v>
      </c>
      <c r="D73" t="s">
        <v>280</v>
      </c>
    </row>
    <row r="74" spans="2:4">
      <c r="B74" t="s">
        <v>281</v>
      </c>
      <c r="D74" t="s">
        <v>282</v>
      </c>
    </row>
    <row r="75" spans="2:4">
      <c r="B75" t="s">
        <v>283</v>
      </c>
      <c r="D75" t="s">
        <v>284</v>
      </c>
    </row>
    <row r="76" spans="2:4">
      <c r="B76" t="s">
        <v>285</v>
      </c>
      <c r="D76" t="s">
        <v>286</v>
      </c>
    </row>
    <row r="77" spans="2:2">
      <c r="B77" t="s">
        <v>287</v>
      </c>
    </row>
    <row r="78" spans="2:2">
      <c r="B78" t="s">
        <v>288</v>
      </c>
    </row>
    <row r="79" spans="2:2">
      <c r="B79" t="s">
        <v>289</v>
      </c>
    </row>
    <row r="80" spans="2:2">
      <c r="B80" t="s">
        <v>290</v>
      </c>
    </row>
    <row r="81" spans="2:2">
      <c r="B81" t="s">
        <v>291</v>
      </c>
    </row>
    <row r="82" spans="2:2">
      <c r="B82" t="s">
        <v>292</v>
      </c>
    </row>
    <row r="83" spans="2:2">
      <c r="B83" t="s">
        <v>293</v>
      </c>
    </row>
    <row r="84" spans="2:2">
      <c r="B84" t="s">
        <v>294</v>
      </c>
    </row>
    <row r="85" spans="2:2">
      <c r="B85" t="s">
        <v>295</v>
      </c>
    </row>
    <row r="86" spans="2:2">
      <c r="B86" t="s">
        <v>296</v>
      </c>
    </row>
    <row r="87" spans="2:2">
      <c r="B87" t="s">
        <v>297</v>
      </c>
    </row>
    <row r="88" spans="2:2">
      <c r="B88" t="s">
        <v>298</v>
      </c>
    </row>
    <row r="89" spans="2:2">
      <c r="B89" t="s">
        <v>299</v>
      </c>
    </row>
    <row r="90" spans="2:2">
      <c r="B90" t="s">
        <v>300</v>
      </c>
    </row>
    <row r="91" spans="2:2">
      <c r="B91" t="s">
        <v>301</v>
      </c>
    </row>
    <row r="92" spans="2:2">
      <c r="B92" t="s">
        <v>302</v>
      </c>
    </row>
    <row r="93" spans="2:2">
      <c r="B93" t="s">
        <v>303</v>
      </c>
    </row>
    <row r="94" spans="2:2">
      <c r="B94" t="s">
        <v>304</v>
      </c>
    </row>
    <row r="95" spans="2:2">
      <c r="B95" t="s">
        <v>305</v>
      </c>
    </row>
    <row r="96" spans="2:2">
      <c r="B96" t="s">
        <v>306</v>
      </c>
    </row>
    <row r="97" spans="2:2">
      <c r="B97" t="s">
        <v>307</v>
      </c>
    </row>
    <row r="98" spans="2:2">
      <c r="B98" t="s">
        <v>308</v>
      </c>
    </row>
    <row r="99" spans="2:2">
      <c r="B99" t="s">
        <v>309</v>
      </c>
    </row>
    <row r="100" spans="2:2">
      <c r="B100" t="s">
        <v>310</v>
      </c>
    </row>
    <row r="101" spans="2:2">
      <c r="B101" t="s">
        <v>311</v>
      </c>
    </row>
    <row r="102" spans="2:2">
      <c r="B102" t="s">
        <v>312</v>
      </c>
    </row>
    <row r="103" spans="2:2">
      <c r="B103" t="s">
        <v>313</v>
      </c>
    </row>
    <row r="104" spans="2:2">
      <c r="B104" t="s">
        <v>314</v>
      </c>
    </row>
    <row r="105" spans="2:2">
      <c r="B105" t="s">
        <v>315</v>
      </c>
    </row>
    <row r="106" spans="2:2">
      <c r="B106" t="s">
        <v>316</v>
      </c>
    </row>
    <row r="107" spans="2:2">
      <c r="B107" t="s">
        <v>317</v>
      </c>
    </row>
    <row r="108" spans="2:2">
      <c r="B108" t="s">
        <v>318</v>
      </c>
    </row>
    <row r="109" spans="2:2">
      <c r="B109" t="s">
        <v>319</v>
      </c>
    </row>
    <row r="110" spans="2:2">
      <c r="B110" t="s">
        <v>320</v>
      </c>
    </row>
    <row r="111" spans="2:2">
      <c r="B111" t="s">
        <v>321</v>
      </c>
    </row>
    <row r="112" spans="2:2">
      <c r="B112" t="s">
        <v>322</v>
      </c>
    </row>
    <row r="113" spans="2:2">
      <c r="B113" t="s">
        <v>323</v>
      </c>
    </row>
    <row r="114" spans="2:2">
      <c r="B114" t="s">
        <v>324</v>
      </c>
    </row>
    <row r="115" spans="2:2">
      <c r="B115" t="s">
        <v>325</v>
      </c>
    </row>
    <row r="116" spans="2:2">
      <c r="B116" t="s">
        <v>326</v>
      </c>
    </row>
    <row r="117" spans="2:2">
      <c r="B117" t="s">
        <v>327</v>
      </c>
    </row>
    <row r="118" spans="2:2">
      <c r="B118" t="s">
        <v>328</v>
      </c>
    </row>
    <row r="119" spans="2:2">
      <c r="B119" t="s">
        <v>329</v>
      </c>
    </row>
    <row r="120" spans="2:2">
      <c r="B120" t="s">
        <v>330</v>
      </c>
    </row>
    <row r="121" spans="2:2">
      <c r="B121" t="s">
        <v>331</v>
      </c>
    </row>
    <row r="122" spans="2:2">
      <c r="B122" t="s">
        <v>332</v>
      </c>
    </row>
    <row r="123" spans="2:2">
      <c r="B123" t="s">
        <v>333</v>
      </c>
    </row>
    <row r="124" spans="2:2">
      <c r="B124" t="s">
        <v>334</v>
      </c>
    </row>
    <row r="125" spans="2:2">
      <c r="B125" t="s">
        <v>335</v>
      </c>
    </row>
    <row r="126" spans="2:2">
      <c r="B126" t="s">
        <v>336</v>
      </c>
    </row>
    <row r="127" spans="2:2">
      <c r="B127" t="s">
        <v>337</v>
      </c>
    </row>
    <row r="128" spans="2:2">
      <c r="B128" t="s">
        <v>338</v>
      </c>
    </row>
    <row r="129" spans="2:2">
      <c r="B129" t="s">
        <v>339</v>
      </c>
    </row>
    <row r="130" spans="2:2">
      <c r="B130" t="s">
        <v>340</v>
      </c>
    </row>
    <row r="131" spans="2:2">
      <c r="B131" t="s">
        <v>341</v>
      </c>
    </row>
    <row r="132" spans="2:2">
      <c r="B132" t="s">
        <v>342</v>
      </c>
    </row>
    <row r="133" spans="2:2">
      <c r="B133" t="s">
        <v>343</v>
      </c>
    </row>
    <row r="134" spans="2:2">
      <c r="B134" t="s">
        <v>344</v>
      </c>
    </row>
    <row r="135" spans="2:2">
      <c r="B135" t="s">
        <v>345</v>
      </c>
    </row>
    <row r="136" spans="2:2">
      <c r="B136" t="s">
        <v>346</v>
      </c>
    </row>
    <row r="137" spans="2:2">
      <c r="B137" t="s">
        <v>347</v>
      </c>
    </row>
    <row r="138" spans="2:2">
      <c r="B138" t="s">
        <v>348</v>
      </c>
    </row>
    <row r="139" spans="2:2">
      <c r="B139" t="s">
        <v>349</v>
      </c>
    </row>
    <row r="140" spans="2:2">
      <c r="B140" t="s">
        <v>350</v>
      </c>
    </row>
    <row r="141" spans="2:2">
      <c r="B141" t="s">
        <v>351</v>
      </c>
    </row>
    <row r="142" spans="2:2">
      <c r="B142" t="s">
        <v>352</v>
      </c>
    </row>
    <row r="143" spans="2:2">
      <c r="B143" t="s">
        <v>353</v>
      </c>
    </row>
    <row r="144" spans="2:2">
      <c r="B144" t="s">
        <v>354</v>
      </c>
    </row>
    <row r="145" spans="2:2">
      <c r="B145" t="s">
        <v>355</v>
      </c>
    </row>
    <row r="146" spans="2:2">
      <c r="B146" t="s">
        <v>356</v>
      </c>
    </row>
    <row r="147" spans="2:2">
      <c r="B147" t="s">
        <v>357</v>
      </c>
    </row>
    <row r="148" spans="2:2">
      <c r="B148" t="s">
        <v>358</v>
      </c>
    </row>
    <row r="149" spans="2:2">
      <c r="B149" t="s">
        <v>359</v>
      </c>
    </row>
    <row r="150" spans="2:2">
      <c r="B150" t="s">
        <v>360</v>
      </c>
    </row>
    <row r="151" spans="2:2">
      <c r="B151" t="s">
        <v>361</v>
      </c>
    </row>
    <row r="152" spans="2:2">
      <c r="B152" t="s">
        <v>362</v>
      </c>
    </row>
    <row r="153" spans="2:2">
      <c r="B153" t="s">
        <v>363</v>
      </c>
    </row>
    <row r="154" spans="2:2">
      <c r="B154" t="s">
        <v>364</v>
      </c>
    </row>
    <row r="155" spans="2:2">
      <c r="B155" t="s">
        <v>365</v>
      </c>
    </row>
    <row r="156" spans="2:2">
      <c r="B156" t="s">
        <v>366</v>
      </c>
    </row>
    <row r="157" spans="2:2">
      <c r="B157" t="s">
        <v>367</v>
      </c>
    </row>
    <row r="158" spans="2:2">
      <c r="B158" t="s">
        <v>368</v>
      </c>
    </row>
    <row r="159" spans="2:2">
      <c r="B159" t="s">
        <v>369</v>
      </c>
    </row>
    <row r="160" spans="2:2">
      <c r="B160" t="s">
        <v>370</v>
      </c>
    </row>
    <row r="161" spans="2:2">
      <c r="B161" t="s">
        <v>371</v>
      </c>
    </row>
    <row r="162" spans="2:2">
      <c r="B162" t="s">
        <v>372</v>
      </c>
    </row>
    <row r="163" spans="2:2">
      <c r="B163" t="s">
        <v>373</v>
      </c>
    </row>
    <row r="164" spans="2:2">
      <c r="B164" t="s">
        <v>374</v>
      </c>
    </row>
    <row r="165" spans="2:2">
      <c r="B165" t="s">
        <v>375</v>
      </c>
    </row>
    <row r="166" spans="2:2">
      <c r="B166" t="s">
        <v>376</v>
      </c>
    </row>
    <row r="167" spans="2:2">
      <c r="B167" t="s">
        <v>377</v>
      </c>
    </row>
    <row r="168" spans="2:2">
      <c r="B168" t="s">
        <v>378</v>
      </c>
    </row>
    <row r="169" spans="2:2">
      <c r="B169" t="s">
        <v>379</v>
      </c>
    </row>
    <row r="170" spans="2:2">
      <c r="B170" t="s">
        <v>380</v>
      </c>
    </row>
    <row r="171" spans="2:2">
      <c r="B171" t="s">
        <v>381</v>
      </c>
    </row>
    <row r="172" spans="2:2">
      <c r="B172" t="s">
        <v>382</v>
      </c>
    </row>
    <row r="173" spans="2:2">
      <c r="B173" t="s">
        <v>383</v>
      </c>
    </row>
    <row r="174" spans="2:2">
      <c r="B174" t="s">
        <v>384</v>
      </c>
    </row>
    <row r="175" spans="2:2">
      <c r="B175" t="s">
        <v>385</v>
      </c>
    </row>
    <row r="176" spans="2:2">
      <c r="B176" t="s">
        <v>386</v>
      </c>
    </row>
    <row r="177" spans="2:2">
      <c r="B177" t="s">
        <v>387</v>
      </c>
    </row>
    <row r="178" spans="2:2">
      <c r="B178" t="s">
        <v>388</v>
      </c>
    </row>
    <row r="179" spans="2:2">
      <c r="B179" t="s">
        <v>389</v>
      </c>
    </row>
    <row r="180" spans="2:2">
      <c r="B180" t="s">
        <v>390</v>
      </c>
    </row>
    <row r="181" spans="2:2">
      <c r="B181" t="s">
        <v>391</v>
      </c>
    </row>
    <row r="182" spans="2:2">
      <c r="B182" t="s">
        <v>392</v>
      </c>
    </row>
    <row r="183" spans="2:2">
      <c r="B183" t="s">
        <v>393</v>
      </c>
    </row>
    <row r="184" spans="2:2">
      <c r="B184" t="s">
        <v>394</v>
      </c>
    </row>
    <row r="185" spans="2:2">
      <c r="B185" t="s">
        <v>395</v>
      </c>
    </row>
    <row r="186" spans="2:2">
      <c r="B186" t="s">
        <v>396</v>
      </c>
    </row>
    <row r="187" spans="2:2">
      <c r="B187" t="s">
        <v>397</v>
      </c>
    </row>
    <row r="188" spans="2:2">
      <c r="B188" t="s">
        <v>398</v>
      </c>
    </row>
    <row r="189" spans="2:2">
      <c r="B189" t="s">
        <v>399</v>
      </c>
    </row>
    <row r="190" spans="2:2">
      <c r="B190" t="s">
        <v>400</v>
      </c>
    </row>
    <row r="191" spans="2:2">
      <c r="B191" t="s">
        <v>401</v>
      </c>
    </row>
    <row r="192" spans="2:2">
      <c r="B192" t="s">
        <v>402</v>
      </c>
    </row>
    <row r="193" spans="2:2">
      <c r="B193" t="s">
        <v>403</v>
      </c>
    </row>
    <row r="194" spans="2:2">
      <c r="B194" t="s">
        <v>404</v>
      </c>
    </row>
    <row r="195" spans="2:2">
      <c r="B195" t="s">
        <v>405</v>
      </c>
    </row>
    <row r="196" spans="2:2">
      <c r="B196" t="s">
        <v>406</v>
      </c>
    </row>
    <row r="197" spans="2:2">
      <c r="B197" t="s">
        <v>407</v>
      </c>
    </row>
    <row r="198" spans="2:2">
      <c r="B198" t="s">
        <v>408</v>
      </c>
    </row>
    <row r="199" spans="2:2">
      <c r="B199" t="s">
        <v>409</v>
      </c>
    </row>
    <row r="200" spans="2:2">
      <c r="B200" t="s">
        <v>410</v>
      </c>
    </row>
    <row r="201" spans="2:2">
      <c r="B201" t="s">
        <v>411</v>
      </c>
    </row>
    <row r="202" spans="2:2">
      <c r="B202" t="s">
        <v>412</v>
      </c>
    </row>
    <row r="203" spans="2:2">
      <c r="B203" t="s">
        <v>413</v>
      </c>
    </row>
    <row r="204" spans="2:2">
      <c r="B204" t="s">
        <v>414</v>
      </c>
    </row>
    <row r="205" spans="2:2">
      <c r="B205" t="s">
        <v>415</v>
      </c>
    </row>
    <row r="206" spans="2:2">
      <c r="B206" t="s">
        <v>416</v>
      </c>
    </row>
    <row r="207" spans="2:2">
      <c r="B207" t="s">
        <v>417</v>
      </c>
    </row>
    <row r="208" spans="2:2">
      <c r="B208" t="s">
        <v>418</v>
      </c>
    </row>
    <row r="209" spans="2:2">
      <c r="B209" t="s">
        <v>419</v>
      </c>
    </row>
    <row r="210" spans="2:2">
      <c r="B210" t="s">
        <v>420</v>
      </c>
    </row>
    <row r="211" spans="2:2">
      <c r="B211" t="s">
        <v>421</v>
      </c>
    </row>
    <row r="212" spans="2:2">
      <c r="B212" t="s">
        <v>422</v>
      </c>
    </row>
    <row r="213" spans="2:2">
      <c r="B213" t="s">
        <v>423</v>
      </c>
    </row>
    <row r="214" spans="2:2">
      <c r="B214" t="s">
        <v>424</v>
      </c>
    </row>
    <row r="215" spans="2:2">
      <c r="B215" t="s">
        <v>425</v>
      </c>
    </row>
    <row r="216" spans="2:2">
      <c r="B216" t="s">
        <v>426</v>
      </c>
    </row>
    <row r="217" spans="2:2">
      <c r="B217" t="s">
        <v>427</v>
      </c>
    </row>
    <row r="218" spans="2:2">
      <c r="B218" t="s">
        <v>428</v>
      </c>
    </row>
    <row r="219" spans="2:2">
      <c r="B219" t="s">
        <v>429</v>
      </c>
    </row>
    <row r="220" spans="2:2">
      <c r="B220" t="s">
        <v>430</v>
      </c>
    </row>
    <row r="221" spans="2:2">
      <c r="B221" s="2" t="s">
        <v>431</v>
      </c>
    </row>
    <row r="222" spans="2:2">
      <c r="B222" s="2" t="s">
        <v>432</v>
      </c>
    </row>
    <row r="223" spans="2:2">
      <c r="B223" s="2" t="s">
        <v>433</v>
      </c>
    </row>
    <row r="224" spans="2:2">
      <c r="B224" s="2" t="s">
        <v>434</v>
      </c>
    </row>
    <row r="225" spans="2:2">
      <c r="B225" s="2" t="s">
        <v>435</v>
      </c>
    </row>
    <row r="226" spans="2:2">
      <c r="B226" s="2" t="s">
        <v>436</v>
      </c>
    </row>
    <row r="227" spans="2:2">
      <c r="B227" s="2" t="s">
        <v>437</v>
      </c>
    </row>
    <row r="228" spans="2:2">
      <c r="B228" s="2" t="s">
        <v>438</v>
      </c>
    </row>
    <row r="229" spans="2:2">
      <c r="B229" s="2" t="s">
        <v>439</v>
      </c>
    </row>
    <row r="230" spans="2:2">
      <c r="B230" t="s">
        <v>440</v>
      </c>
    </row>
    <row r="231" spans="2:2">
      <c r="B231" t="s">
        <v>441</v>
      </c>
    </row>
    <row r="232" spans="2:2">
      <c r="B232" t="s">
        <v>442</v>
      </c>
    </row>
    <row r="233" spans="2:2">
      <c r="B233" t="s">
        <v>443</v>
      </c>
    </row>
    <row r="234" spans="2:2">
      <c r="B234" t="s">
        <v>444</v>
      </c>
    </row>
    <row r="235" spans="2:2">
      <c r="B235" t="s">
        <v>445</v>
      </c>
    </row>
    <row r="236" spans="2:2">
      <c r="B236" t="s">
        <v>446</v>
      </c>
    </row>
    <row r="237" spans="2:2">
      <c r="B237" t="s">
        <v>447</v>
      </c>
    </row>
    <row r="238" spans="2:2">
      <c r="B238" t="s">
        <v>448</v>
      </c>
    </row>
    <row r="239" spans="2:2">
      <c r="B239" t="s">
        <v>449</v>
      </c>
    </row>
    <row r="240" spans="2:2">
      <c r="B240" t="s">
        <v>450</v>
      </c>
    </row>
    <row r="241" spans="2:2">
      <c r="B241" t="s">
        <v>451</v>
      </c>
    </row>
    <row r="242" spans="2:2">
      <c r="B242" t="s">
        <v>452</v>
      </c>
    </row>
    <row r="243" spans="2:2">
      <c r="B243" t="s">
        <v>453</v>
      </c>
    </row>
    <row r="244" spans="2:2">
      <c r="B244" t="s">
        <v>454</v>
      </c>
    </row>
    <row r="245" spans="2:2">
      <c r="B245" t="s">
        <v>455</v>
      </c>
    </row>
    <row r="246" spans="2:2">
      <c r="B246" t="s">
        <v>456</v>
      </c>
    </row>
    <row r="247" spans="2:2">
      <c r="B247" t="s">
        <v>457</v>
      </c>
    </row>
    <row r="248" spans="2:2">
      <c r="B248" t="s">
        <v>458</v>
      </c>
    </row>
    <row r="249" spans="2:2">
      <c r="B249" t="s">
        <v>459</v>
      </c>
    </row>
    <row r="250" spans="2:2">
      <c r="B250" t="s">
        <v>460</v>
      </c>
    </row>
    <row r="251" spans="2:2">
      <c r="B251" t="s">
        <v>461</v>
      </c>
    </row>
    <row r="252" spans="2:2">
      <c r="B252" t="s">
        <v>462</v>
      </c>
    </row>
    <row r="253" spans="2:2">
      <c r="B253" t="s">
        <v>463</v>
      </c>
    </row>
    <row r="254" spans="2:2">
      <c r="B254" t="s">
        <v>464</v>
      </c>
    </row>
    <row r="255" spans="2:2">
      <c r="B255" t="s">
        <v>465</v>
      </c>
    </row>
    <row r="256" spans="2:2">
      <c r="B256" t="s">
        <v>466</v>
      </c>
    </row>
    <row r="257" spans="2:2">
      <c r="B257" t="s">
        <v>467</v>
      </c>
    </row>
    <row r="258" spans="2:2">
      <c r="B258" t="s">
        <v>468</v>
      </c>
    </row>
    <row r="259" spans="2:2">
      <c r="B259" t="s">
        <v>469</v>
      </c>
    </row>
    <row r="260" spans="2:2">
      <c r="B260" t="s">
        <v>470</v>
      </c>
    </row>
    <row r="261" spans="2:2">
      <c r="B261" t="s">
        <v>471</v>
      </c>
    </row>
    <row r="262" spans="2:2">
      <c r="B262" t="s">
        <v>472</v>
      </c>
    </row>
    <row r="263" spans="2:2">
      <c r="B263" t="s">
        <v>473</v>
      </c>
    </row>
    <row r="264" spans="2:2">
      <c r="B264" t="s">
        <v>474</v>
      </c>
    </row>
    <row r="265" spans="2:2">
      <c r="B265" t="s">
        <v>475</v>
      </c>
    </row>
    <row r="266" spans="2:2">
      <c r="B266" t="s">
        <v>476</v>
      </c>
    </row>
    <row r="267" spans="2:2">
      <c r="B267" t="s">
        <v>477</v>
      </c>
    </row>
    <row r="268" spans="2:2">
      <c r="B268" t="s">
        <v>478</v>
      </c>
    </row>
    <row r="269" spans="2:2">
      <c r="B269" t="s">
        <v>479</v>
      </c>
    </row>
    <row r="270" spans="2:2">
      <c r="B270" t="s">
        <v>480</v>
      </c>
    </row>
    <row r="271" spans="2:2">
      <c r="B271" t="s">
        <v>481</v>
      </c>
    </row>
    <row r="272" spans="2:2">
      <c r="B272" t="s">
        <v>482</v>
      </c>
    </row>
    <row r="273" spans="2:2">
      <c r="B273" t="s">
        <v>483</v>
      </c>
    </row>
    <row r="274" spans="2:2">
      <c r="B274" t="s">
        <v>484</v>
      </c>
    </row>
    <row r="275" spans="2:2">
      <c r="B275" t="s">
        <v>485</v>
      </c>
    </row>
    <row r="276" spans="2:2">
      <c r="B276" t="s">
        <v>486</v>
      </c>
    </row>
    <row r="277" spans="2:2">
      <c r="B277" t="s">
        <v>487</v>
      </c>
    </row>
    <row r="278" spans="2:2">
      <c r="B278" t="s">
        <v>488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电子模板</vt:lpstr>
      <vt:lpstr>纸质申报表（自动生成）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黄小艳</cp:lastModifiedBy>
  <dcterms:created xsi:type="dcterms:W3CDTF">2017-03-20T07:28:00Z</dcterms:created>
  <cp:lastPrinted>2017-05-08T04:05:00Z</cp:lastPrinted>
  <dcterms:modified xsi:type="dcterms:W3CDTF">2020-08-05T06:36:45Z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